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<sst xmlns="http://schemas.openxmlformats.org/spreadsheetml/2006/main" count="17012" uniqueCount="4108">
  <si>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</si>
  <si>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</si>
  <si>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</si>
  <si>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</si>
  <si>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</si>
  <si>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</si>
  <si>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</si>
  <si>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</si>
  <si>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</si>
  <si>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</si>
  <si>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</si>
  <si>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</si>
  <si>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</si>
  <si>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</si>
  <si>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</si>
  <si>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</si>
  <si>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</si>
  <si>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</si>
  <si>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</si>
  <si>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</si>
  <si>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</si>
  <si>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</si>
  <si>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</si>
  <si>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</si>
  <si>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</si>
  <si>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</si>
  <si>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</si>
  <si>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</si>
  <si>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</si>
  <si>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</si>
  <si>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</si>
  <si>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</si>
  <si>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</si>
  <si>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</si>
  <si>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</si>
  <si>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</si>
  <si>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</si>
  <si>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</si>
  <si>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</si>
  <si>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</si>
  <si>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</si>
  <si>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91</t>
  </si>
  <si>
    <t>Наименование органа регулирования, принявшего решение об утверждении тарифов</t>
  </si>
  <si>
    <t>Главное управление "Региональная энергетическая комиссия" Рязанской области</t>
  </si>
  <si>
    <t>Источник официального опубликования решения</t>
  </si>
  <si>
    <t>https://data-platform.ru/lk/ru_1_62/?public_token=YzBiM2E2NzYtYjljZS00ZmQzLWIwZjEtMjI0NGE5M2FhMjIyO2FuYWx5dGljcw%3D%3D#/</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</si>
  <si>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</si>
  <si>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</si>
  <si>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</si>
  <si>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</si>
  <si>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</si>
  <si>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</si>
  <si>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</si>
  <si>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</si>
  <si>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</si>
  <si>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</si>
  <si>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</si>
  <si>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</si>
  <si>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</si>
  <si>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</si>
  <si>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</si>
  <si>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</si>
  <si>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</si>
  <si>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</si>
  <si>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</si>
  <si>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</si>
  <si>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</si>
  <si>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</si>
  <si>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</si>
  <si>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</si>
  <si>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</si>
  <si>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Российская Федерация, Рязанская область, Пронский р-он, г. Новомичуринск, ул. Промышленная, д.1</t>
  </si>
  <si>
    <t>Фамилия, имя, отчество руководителя</t>
  </si>
  <si>
    <t>Заместитель директора - главный инженер Миляев Алексей Геннадьевич</t>
  </si>
  <si>
    <t>Ответственный за заполнение формы</t>
  </si>
  <si>
    <t>Фамилия, имя, отчество</t>
  </si>
  <si>
    <t>Селезнева Наталья Николаевна</t>
  </si>
  <si>
    <t>Должность</t>
  </si>
  <si>
    <t>экономист по планированию</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</si>
  <si>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</si>
  <si>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</si>
  <si>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</si>
  <si>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</si>
  <si>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</si>
  <si>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</si>
  <si>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</si>
  <si>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</si>
  <si>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</si>
  <si>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</si>
  <si>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</si>
  <si>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</si>
  <si>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</si>
  <si>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</si>
  <si>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</si>
  <si>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</si>
  <si>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</si>
  <si>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</si>
  <si>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</si>
  <si>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</si>
  <si>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</si>
  <si>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Пронский муниципальный район, Новомичуринское МО</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</si>
  <si>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</si>
  <si>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</si>
  <si>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</si>
  <si>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</si>
  <si>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</si>
  <si>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</si>
  <si>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</si>
  <si>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</si>
  <si>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</si>
  <si>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</si>
  <si>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</si>
  <si>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</si>
  <si>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</si>
  <si>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</si>
  <si>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</si>
  <si>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</si>
  <si>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</si>
  <si>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</si>
  <si>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</si>
  <si>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</si>
  <si>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</si>
  <si>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</si>
  <si>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</si>
  <si>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</si>
  <si>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</si>
  <si>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</si>
  <si>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</si>
  <si>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</si>
  <si>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</si>
  <si>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</si>
  <si>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</si>
  <si>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</si>
  <si>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</si>
  <si>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</si>
  <si>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</si>
  <si>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</si>
  <si>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</si>
  <si>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</si>
  <si>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</si>
  <si>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</si>
  <si>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</si>
  <si>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</si>
  <si>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</si>
  <si>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</si>
  <si>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</si>
  <si>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</si>
  <si>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</si>
  <si>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</si>
  <si>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</si>
  <si>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</si>
  <si>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</si>
  <si>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</si>
  <si>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</si>
  <si>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</si>
  <si>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</si>
  <si>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</si>
  <si>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</si>
  <si>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</si>
  <si>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</si>
  <si>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</si>
  <si>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</si>
  <si>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</si>
  <si>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</si>
  <si>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</si>
  <si>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</si>
  <si>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</si>
  <si>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</si>
  <si>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</si>
  <si>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</si>
  <si>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</si>
  <si>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</si>
  <si>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</si>
  <si>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</si>
  <si>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</si>
  <si>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</si>
  <si>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</si>
  <si>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</si>
  <si>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</si>
  <si>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</si>
  <si>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</si>
  <si>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</si>
  <si>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</si>
  <si>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</si>
  <si>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</si>
  <si>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</si>
  <si>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</si>
  <si>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</si>
  <si>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</si>
  <si>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</si>
  <si>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</si>
  <si>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</si>
  <si>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</si>
  <si>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</si>
  <si>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</si>
  <si>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</si>
  <si>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</si>
  <si>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</si>
  <si>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</si>
  <si>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</si>
  <si>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</si>
  <si>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</si>
  <si>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</si>
  <si>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</si>
  <si>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</si>
  <si>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</si>
  <si>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</si>
  <si>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</si>
  <si>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</si>
  <si>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</si>
  <si>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</si>
  <si>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</si>
  <si>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</si>
  <si>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</si>
  <si>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</si>
  <si>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</si>
  <si>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</si>
  <si>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</si>
  <si>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</si>
  <si>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</si>
  <si>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</si>
  <si>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</si>
  <si>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</si>
  <si>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</si>
  <si>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</si>
  <si>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</si>
  <si>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артезианскую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</si>
  <si>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</si>
  <si>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</si>
  <si>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</si>
  <si>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</si>
  <si>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</si>
  <si>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</si>
  <si>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</si>
  <si>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</si>
  <si>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</si>
  <si>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</si>
  <si>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</si>
  <si>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</si>
  <si>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</si>
  <si>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</si>
  <si>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</si>
  <si>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</si>
  <si>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</si>
  <si>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</si>
  <si>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</si>
  <si>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</si>
  <si>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</si>
  <si>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</si>
  <si>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</si>
  <si>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</si>
  <si>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</si>
  <si>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</si>
  <si>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</si>
  <si>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</si>
  <si>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</si>
  <si>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</si>
  <si>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</si>
  <si>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</si>
  <si>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</si>
  <si>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</si>
  <si>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</si>
  <si>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</si>
  <si>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</si>
  <si>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</si>
  <si>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</si>
  <si>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</si>
  <si>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</si>
  <si>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</si>
  <si>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</si>
  <si>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</si>
  <si>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</si>
  <si>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</si>
  <si>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</si>
  <si>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</si>
  <si>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</si>
  <si>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</si>
  <si>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</si>
  <si>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</si>
  <si>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</si>
  <si>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</si>
  <si>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</si>
  <si>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</si>
  <si>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</si>
  <si>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</si>
  <si>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</si>
  <si>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</si>
  <si>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</si>
  <si>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</si>
  <si>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</si>
  <si>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</si>
  <si>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</si>
  <si>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</si>
  <si>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</si>
  <si>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</si>
  <si>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</si>
  <si>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</si>
  <si>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</si>
  <si>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</si>
  <si>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</si>
  <si>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</si>
  <si>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</si>
  <si>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</si>
  <si>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</si>
  <si>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</si>
  <si>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</si>
  <si>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</si>
  <si>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</si>
  <si>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</si>
  <si>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</si>
  <si>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</si>
  <si>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</si>
  <si>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</si>
  <si>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</si>
  <si>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</si>
  <si>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</si>
  <si>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</si>
  <si>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</si>
  <si>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</si>
  <si>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</si>
  <si>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</si>
  <si>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</si>
  <si>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</si>
  <si>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</si>
  <si>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</si>
  <si>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</si>
  <si>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</si>
  <si>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</si>
  <si>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</si>
  <si>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</si>
  <si>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</si>
  <si>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</si>
  <si>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</si>
  <si>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</si>
  <si>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</si>
  <si>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</si>
  <si>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</si>
  <si>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</si>
  <si>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</si>
  <si>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</si>
  <si>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</si>
  <si>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</si>
  <si>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</si>
  <si>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</si>
  <si>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</si>
  <si>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</si>
  <si>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</si>
  <si>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</si>
  <si>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</si>
  <si>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</si>
  <si>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</si>
  <si>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</si>
  <si>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</si>
  <si>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</si>
  <si>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</si>
  <si>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</si>
  <si>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</si>
  <si>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</si>
  <si>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</si>
  <si>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</si>
  <si>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</si>
  <si>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</si>
  <si>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</si>
  <si>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</si>
  <si>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</si>
  <si>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</si>
  <si>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</si>
  <si>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</si>
  <si>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</si>
  <si>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</si>
  <si>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</si>
  <si>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</si>
  <si>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</si>
  <si>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</si>
  <si>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</si>
  <si>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</si>
  <si>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</si>
  <si>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</si>
  <si>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</si>
  <si>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</si>
  <si>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</si>
  <si>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</si>
  <si>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</si>
  <si>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</si>
  <si>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</si>
  <si>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</si>
  <si>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</si>
  <si>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</si>
  <si>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</si>
  <si>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</si>
  <si>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</si>
  <si>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</si>
  <si>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</si>
  <si>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</si>
  <si>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</si>
  <si>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</si>
  <si>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</si>
  <si>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</si>
  <si>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</si>
  <si>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</si>
  <si>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</si>
  <si>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</si>
  <si>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</si>
  <si>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</si>
  <si>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</si>
  <si>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</si>
  <si>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</si>
  <si>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</si>
  <si>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</si>
  <si>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</si>
  <si>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</si>
  <si>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</si>
  <si>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</si>
  <si>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</si>
  <si>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</si>
  <si>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</si>
  <si>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</si>
  <si>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</si>
  <si>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</si>
  <si>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</si>
  <si>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</si>
  <si>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</si>
  <si>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</si>
  <si>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</si>
  <si>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</si>
  <si>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</si>
  <si>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</si>
  <si>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</si>
  <si>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</si>
  <si>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</si>
  <si>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</si>
  <si>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</si>
  <si>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</si>
  <si>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</si>
  <si>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</si>
  <si>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</si>
  <si>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</si>
  <si>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</si>
  <si>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</si>
  <si>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</si>
  <si>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</si>
  <si>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</si>
  <si>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</si>
  <si>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</si>
  <si>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</si>
  <si>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</si>
  <si>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</si>
  <si>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</si>
  <si>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</si>
  <si>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</si>
  <si>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</si>
  <si>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</si>
  <si>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</si>
  <si>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</si>
  <si>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</si>
  <si>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</si>
  <si>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</si>
  <si>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</si>
  <si>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</si>
  <si>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</si>
  <si>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</si>
  <si>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</si>
  <si>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</si>
  <si>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</si>
  <si>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</si>
  <si>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</si>
  <si>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</si>
  <si>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</si>
  <si>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</si>
  <si>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</si>
  <si>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</si>
  <si>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</si>
  <si>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</si>
  <si>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</si>
  <si>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</si>
  <si>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</si>
  <si>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</si>
  <si>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</si>
  <si>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</si>
  <si>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</si>
  <si>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</si>
  <si>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</si>
  <si>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</si>
  <si>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</si>
  <si>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</si>
  <si>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</si>
  <si>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</si>
  <si>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</si>
  <si>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</si>
  <si>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</si>
  <si>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</si>
  <si>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</si>
  <si>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</si>
  <si>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</si>
  <si>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</si>
  <si>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</si>
  <si>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</si>
  <si>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</si>
  <si>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</si>
  <si>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</si>
  <si>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</si>
  <si>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</si>
  <si>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</si>
  <si>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</si>
  <si>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</si>
  <si>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</si>
  <si>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</si>
  <si>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</si>
  <si>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</si>
  <si>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</si>
  <si>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</si>
  <si>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</si>
  <si>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</si>
  <si>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</si>
  <si>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</si>
  <si>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</si>
  <si>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</si>
  <si>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</si>
  <si>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</si>
  <si>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</si>
  <si>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</si>
  <si>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</si>
  <si>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</si>
  <si>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</si>
  <si>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</si>
  <si>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</si>
  <si>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</si>
  <si>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</si>
  <si>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</si>
  <si>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</si>
  <si>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</si>
  <si>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</si>
  <si>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</si>
  <si>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</si>
  <si>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</si>
  <si>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</si>
  <si>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</si>
  <si>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</si>
  <si>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</si>
  <si>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</si>
  <si>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</si>
  <si>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</si>
  <si>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</si>
  <si>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</si>
  <si>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</si>
  <si>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</si>
  <si>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</si>
  <si>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</si>
  <si>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</si>
  <si>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</si>
  <si>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</si>
  <si>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</si>
  <si>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</si>
  <si>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</si>
  <si>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</si>
  <si>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</si>
  <si>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</si>
  <si>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</si>
  <si>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</si>
  <si>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</si>
  <si>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</si>
  <si>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</si>
  <si>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</si>
  <si>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</si>
  <si>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</si>
  <si>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</si>
  <si>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</si>
  <si>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</si>
  <si>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</si>
  <si>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</si>
  <si>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</si>
  <si>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</si>
  <si>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</si>
  <si>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</si>
  <si>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</si>
  <si>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</si>
  <si>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</si>
  <si>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</si>
  <si>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</si>
  <si>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</si>
  <si>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</si>
  <si>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</si>
  <si>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</si>
  <si>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</si>
  <si>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</si>
  <si>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</si>
  <si>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</si>
  <si>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</si>
  <si>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</si>
  <si>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</si>
  <si>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</si>
  <si>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</si>
  <si>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</si>
  <si>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</si>
  <si>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</si>
  <si>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</si>
  <si>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</si>
  <si>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</si>
  <si>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</si>
  <si>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</si>
  <si>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</si>
  <si>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</si>
  <si>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</si>
  <si>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</si>
  <si>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</si>
  <si>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</si>
  <si>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</si>
  <si>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</si>
  <si>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</si>
  <si>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</si>
  <si>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</si>
  <si>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</si>
  <si>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</si>
  <si>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</si>
  <si>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</si>
  <si>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</si>
  <si>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</si>
  <si>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</si>
  <si>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</si>
  <si>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</si>
  <si>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</si>
  <si>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</si>
  <si>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</si>
  <si>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</si>
  <si>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</si>
  <si>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</si>
  <si>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</si>
  <si>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</si>
  <si>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</si>
  <si>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</si>
  <si>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</si>
  <si>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</si>
  <si>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</si>
  <si>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</si>
  <si>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</si>
  <si>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</si>
  <si>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</si>
  <si>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</si>
  <si>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</si>
  <si>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</si>
  <si>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</si>
  <si>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</si>
  <si>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</si>
  <si>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</si>
  <si>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</si>
  <si>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</si>
  <si>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</si>
  <si>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</si>
  <si>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</si>
  <si>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</si>
  <si>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</si>
  <si>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</si>
  <si>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</si>
  <si>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</si>
  <si>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</si>
  <si>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</si>
  <si>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</si>
  <si>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</si>
  <si>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</si>
  <si>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</si>
  <si>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</si>
  <si>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</si>
  <si>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</si>
  <si>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</si>
  <si>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</si>
  <si>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</si>
  <si>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</si>
  <si>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</si>
  <si>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</si>
  <si>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</si>
  <si>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</si>
  <si>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</si>
  <si>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</si>
  <si>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</si>
  <si>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</si>
  <si>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</si>
  <si>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</si>
  <si>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</si>
  <si>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</si>
  <si>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</si>
  <si>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</si>
  <si>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</si>
  <si>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</si>
  <si>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</si>
  <si>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</si>
  <si>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</si>
  <si>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</si>
  <si>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</si>
  <si>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</si>
  <si>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</si>
  <si>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</si>
  <si>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</si>
  <si>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</si>
  <si>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</si>
  <si>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</si>
  <si>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</si>
  <si>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</si>
  <si>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</si>
  <si>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</si>
  <si>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</si>
  <si>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</si>
  <si>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</si>
  <si>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</si>
  <si>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</si>
  <si>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</si>
  <si>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</si>
  <si>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</si>
  <si>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</si>
  <si>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</si>
  <si>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</si>
  <si>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</si>
  <si>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</si>
  <si>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</si>
  <si>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</si>
  <si>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</si>
  <si>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</si>
  <si>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</si>
  <si>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</si>
  <si>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</si>
  <si>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</si>
  <si>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</si>
  <si>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</si>
  <si>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</si>
  <si>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</si>
  <si>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</si>
  <si>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</si>
  <si>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</si>
  <si>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</si>
  <si>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</si>
  <si>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</si>
  <si>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</si>
  <si>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</si>
  <si>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</si>
  <si>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</si>
  <si>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</si>
  <si>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</si>
  <si>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</si>
  <si>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</si>
  <si>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</si>
  <si>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</si>
  <si>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</si>
  <si>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</si>
  <si>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</si>
  <si>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</si>
  <si>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</si>
  <si>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</si>
  <si>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</si>
  <si>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</si>
  <si>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</si>
  <si>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</si>
  <si>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</si>
  <si>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</si>
  <si>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</si>
  <si>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</si>
  <si>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</si>
  <si>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</si>
  <si>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</si>
  <si>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</si>
  <si>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</si>
  <si>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</si>
  <si>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</si>
  <si>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</si>
  <si>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</si>
  <si>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</si>
  <si>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</si>
  <si>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</si>
  <si>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</si>
  <si>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</si>
  <si>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</si>
  <si>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</si>
  <si>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</si>
  <si>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</si>
  <si>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</si>
  <si>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</si>
  <si>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</si>
  <si>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</si>
  <si>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</si>
  <si>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</si>
  <si>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</si>
  <si>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</si>
  <si>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</si>
  <si>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</si>
  <si>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</si>
  <si>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</si>
  <si>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</si>
  <si>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</si>
  <si>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</si>
  <si>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</si>
  <si>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</si>
  <si>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</si>
  <si>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</si>
  <si>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</si>
  <si>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</si>
  <si>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</si>
  <si>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</si>
  <si>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</si>
  <si>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</si>
  <si>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</si>
  <si>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</si>
  <si>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</si>
  <si>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</si>
  <si>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</si>
  <si>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</si>
  <si>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</si>
  <si>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</si>
  <si>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</si>
  <si>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</si>
  <si>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</si>
  <si>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</si>
  <si>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</si>
  <si>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</si>
  <si>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</si>
  <si>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</si>
  <si>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</si>
  <si>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</si>
  <si>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</si>
  <si>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</si>
  <si>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</si>
  <si>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</si>
  <si>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</si>
  <si>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</si>
  <si>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</si>
  <si>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</si>
  <si>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</si>
  <si>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</si>
  <si>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</si>
  <si>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</si>
  <si>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</si>
  <si>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</si>
  <si>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</si>
  <si>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</si>
  <si>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</si>
  <si>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</si>
  <si>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</si>
  <si>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</si>
  <si>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</si>
  <si>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</si>
  <si>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</si>
  <si>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</si>
  <si>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</si>
  <si>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</si>
  <si>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</si>
  <si>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</si>
  <si>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</si>
  <si>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</si>
  <si>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</si>
  <si>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</si>
  <si>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</si>
  <si>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</si>
  <si>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</si>
  <si>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</si>
  <si>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</si>
  <si>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</si>
  <si>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</si>
  <si>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</si>
  <si>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</si>
  <si>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</si>
  <si>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</si>
  <si>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</si>
  <si>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</si>
  <si>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</si>
  <si>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</si>
  <si>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</si>
  <si>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</si>
  <si>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</si>
  <si>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</si>
  <si>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</si>
  <si>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</si>
  <si>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</si>
  <si>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</si>
  <si>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</si>
  <si>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</si>
  <si>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</si>
  <si>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</si>
  <si>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</si>
  <si>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</si>
  <si>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</si>
  <si>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</si>
  <si>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</si>
  <si>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</si>
  <si>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</si>
  <si>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</si>
  <si>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</si>
  <si>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</si>
  <si>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</si>
  <si>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</si>
  <si>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</si>
  <si>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</si>
  <si>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</si>
  <si>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</si>
  <si>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</si>
  <si>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</si>
  <si>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</si>
  <si>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</si>
  <si>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</si>
  <si>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</si>
  <si>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</si>
  <si>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</si>
  <si>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</si>
  <si>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</si>
  <si>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</si>
  <si>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</si>
  <si>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</si>
  <si>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</si>
  <si>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</si>
  <si>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</si>
  <si>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</si>
  <si>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</si>
  <si>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</si>
  <si>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</si>
  <si>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</si>
  <si>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</si>
  <si>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</si>
  <si>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</si>
  <si>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</si>
  <si>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</si>
  <si>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</si>
  <si>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</si>
  <si>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</si>
  <si>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</si>
  <si>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</si>
  <si>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</si>
  <si>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</si>
  <si>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</si>
  <si>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</si>
  <si>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</si>
  <si>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</si>
  <si>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</si>
  <si>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</si>
  <si>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</si>
  <si>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</si>
  <si>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</si>
  <si>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</si>
  <si>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</si>
  <si>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</si>
  <si>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</si>
  <si>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</si>
  <si>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</si>
  <si>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</si>
  <si>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</si>
  <si>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</si>
  <si>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</si>
  <si>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</si>
  <si>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</si>
  <si>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</si>
  <si>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</si>
  <si>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</si>
  <si>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</si>
  <si>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</si>
  <si>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</si>
  <si>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</si>
  <si>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</si>
  <si>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</si>
  <si>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</si>
  <si>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</si>
  <si>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</si>
  <si>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</si>
  <si>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</si>
  <si>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</si>
  <si>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</si>
  <si>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</si>
  <si>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</si>
  <si>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</si>
  <si>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</si>
  <si>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</si>
  <si>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</si>
  <si>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</si>
  <si>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</si>
  <si>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</si>
  <si>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</si>
  <si>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</si>
  <si>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</si>
  <si>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</si>
  <si>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</si>
  <si>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</si>
  <si>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</si>
  <si>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</si>
  <si>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</si>
  <si>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</si>
  <si>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</si>
  <si>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</si>
  <si>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</si>
  <si>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</si>
  <si>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</si>
  <si>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</si>
  <si>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</si>
  <si>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</si>
  <si>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</si>
  <si>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</si>
  <si>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</si>
  <si>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</si>
  <si>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</si>
  <si>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</si>
  <si>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</si>
  <si>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</si>
  <si>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</si>
  <si>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</si>
  <si>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</si>
  <si>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</si>
  <si>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</si>
  <si>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</si>
  <si>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</si>
  <si>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</si>
  <si>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</si>
  <si>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</si>
  <si>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</si>
  <si>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</si>
  <si>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</si>
  <si>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</si>
  <si>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</si>
  <si>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</si>
  <si>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</si>
  <si>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</si>
  <si>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</si>
  <si>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</si>
  <si>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</si>
  <si>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</si>
  <si>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</si>
  <si>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</si>
  <si>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</si>
  <si>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</si>
  <si>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</si>
  <si>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</si>
  <si>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</si>
  <si>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</si>
  <si>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</si>
  <si>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</si>
  <si>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</si>
  <si>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</si>
  <si>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</si>
  <si>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</si>
  <si>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</si>
  <si>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</si>
  <si>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</si>
  <si>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</si>
  <si>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</si>
  <si>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</si>
  <si>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</si>
  <si>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</si>
  <si>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</si>
  <si>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</si>
  <si>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</si>
  <si>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</si>
  <si>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</si>
  <si>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</si>
  <si>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</si>
  <si>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</si>
  <si>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</si>
  <si>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</si>
  <si>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</si>
  <si>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</si>
  <si>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</si>
  <si>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</si>
  <si>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</si>
  <si>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</si>
  <si>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</si>
  <si>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</si>
  <si>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</si>
  <si>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</si>
  <si>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</si>
  <si>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</si>
  <si>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</si>
  <si>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</si>
  <si>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</si>
  <si>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</si>
  <si>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</si>
  <si>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</si>
  <si>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</si>
  <si>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</si>
  <si>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</si>
  <si>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</si>
  <si>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</si>
  <si>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</si>
  <si>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</si>
  <si>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</si>
  <si>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</si>
  <si>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</si>
  <si>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</si>
  <si>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</si>
  <si>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</si>
  <si>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</si>
  <si>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</si>
  <si>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</si>
  <si>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</si>
  <si>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</si>
  <si>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</si>
  <si>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</si>
  <si>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</si>
  <si>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</si>
  <si>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</si>
  <si>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</si>
  <si>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</si>
  <si>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</si>
  <si>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</si>
  <si>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</si>
  <si>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</si>
  <si>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</si>
  <si>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</si>
  <si>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</si>
  <si>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</si>
  <si>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</si>
  <si>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</si>
  <si>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</si>
  <si>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</si>
  <si>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</si>
  <si>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</si>
  <si>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</si>
  <si>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</si>
  <si>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</si>
  <si>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</si>
  <si>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</si>
  <si>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</si>
  <si>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</si>
  <si>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</si>
  <si>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</si>
  <si>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</si>
  <si>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</si>
  <si>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</si>
  <si>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</si>
  <si>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</si>
  <si>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</si>
  <si>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</si>
  <si>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</si>
  <si>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</si>
  <si>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</si>
  <si>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</si>
  <si>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</si>
  <si>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</si>
  <si>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</si>
  <si>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</si>
  <si>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</si>
  <si>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</si>
  <si>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</si>
  <si>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</si>
  <si>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</si>
  <si>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</si>
  <si>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</si>
  <si>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</si>
  <si>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</si>
  <si>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</si>
  <si>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</si>
  <si>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</si>
  <si>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</si>
  <si>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</si>
  <si>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</si>
  <si>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</si>
  <si>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</si>
  <si>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</si>
  <si>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</si>
  <si>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</si>
  <si>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</si>
  <si>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</si>
  <si>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</si>
  <si>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</si>
  <si>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</si>
  <si>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</si>
  <si>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</si>
  <si>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</si>
  <si>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</si>
  <si>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</si>
  <si>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</si>
  <si>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</si>
  <si>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</si>
  <si>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</si>
  <si>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</si>
  <si>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</si>
  <si>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</si>
  <si>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</si>
  <si>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</si>
  <si>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</si>
  <si>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</si>
  <si>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</si>
  <si>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</si>
  <si>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</si>
  <si>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</si>
  <si>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</si>
  <si>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</si>
  <si>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</si>
  <si>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</si>
  <si>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</si>
  <si>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</si>
  <si>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</si>
  <si>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</si>
  <si>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</si>
  <si>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</si>
  <si>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</si>
  <si>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</si>
  <si>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</si>
  <si>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</si>
  <si>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</si>
  <si>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</si>
  <si>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</si>
  <si>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</si>
  <si>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</si>
  <si>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</si>
  <si>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</si>
  <si>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</si>
  <si>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</si>
  <si>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</si>
  <si>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</si>
  <si>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</si>
  <si>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</si>
  <si>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</si>
  <si>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</si>
  <si>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</si>
  <si>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</si>
  <si>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</si>
  <si>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</si>
  <si>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</si>
  <si>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</si>
  <si>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</si>
  <si>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</si>
  <si>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</si>
  <si>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</si>
  <si>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</si>
  <si>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</si>
  <si>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</si>
  <si>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</si>
  <si>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</si>
  <si>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</si>
  <si>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</si>
  <si>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</si>
  <si>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</si>
  <si>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</si>
  <si>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</si>
  <si>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</si>
  <si>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</si>
  <si>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</si>
  <si>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</si>
  <si>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</si>
  <si>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</si>
  <si>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</si>
  <si>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</si>
  <si>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</si>
  <si>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</si>
  <si>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</si>
  <si>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</si>
  <si>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</si>
  <si>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</si>
  <si>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</si>
  <si>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</si>
  <si>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</si>
  <si>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</si>
  <si>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</si>
  <si>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</si>
  <si>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</si>
  <si>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</si>
  <si>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</si>
  <si>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</si>
  <si>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</si>
  <si>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</si>
  <si>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</si>
  <si>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</si>
  <si>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</si>
  <si>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</si>
  <si>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</si>
  <si>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</si>
  <si>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</si>
  <si>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</si>
  <si>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</si>
  <si>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</si>
  <si>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</si>
  <si>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</si>
  <si>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</si>
  <si>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</si>
  <si>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</si>
  <si>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</si>
  <si>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</si>
  <si>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</si>
  <si>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</si>
  <si>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</si>
  <si>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</si>
  <si>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</si>
  <si>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</si>
  <si>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</si>
  <si>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</si>
  <si>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</si>
  <si>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</si>
  <si>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</si>
  <si>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</si>
  <si>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</si>
  <si>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</si>
  <si>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</si>
  <si>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</si>
  <si>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</si>
  <si>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</si>
  <si>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</si>
  <si>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</si>
  <si>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</si>
  <si>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</si>
  <si>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</si>
  <si>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</si>
  <si>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</si>
  <si>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</si>
  <si>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</si>
  <si>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</si>
  <si>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</si>
  <si>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</si>
  <si>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</si>
  <si>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</si>
  <si>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</si>
  <si>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</si>
  <si>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</si>
  <si>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</si>
  <si>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</si>
  <si>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</si>
  <si>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</si>
  <si>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</si>
  <si>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</si>
  <si>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</si>
  <si>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</si>
  <si>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</si>
  <si>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</si>
  <si>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</si>
  <si>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</si>
  <si>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</si>
  <si>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</si>
  <si>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</si>
  <si>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</si>
  <si>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</si>
  <si>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</si>
  <si>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</si>
  <si>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</si>
  <si>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</si>
  <si>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</si>
  <si>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</si>
  <si>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</si>
  <si>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</si>
  <si>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</si>
  <si>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</si>
  <si>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</si>
  <si>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</si>
  <si>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</si>
  <si>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</si>
  <si>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</si>
  <si>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</si>
  <si>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</si>
  <si>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</si>
  <si>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</si>
  <si>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</si>
  <si>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</si>
  <si>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</si>
  <si>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</si>
  <si>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</si>
  <si>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</si>
  <si>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</si>
  <si>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</si>
  <si>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</si>
  <si>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</si>
  <si>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</si>
  <si>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</si>
  <si>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</si>
  <si>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</si>
  <si>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</si>
  <si>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</si>
  <si>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</si>
  <si>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</si>
  <si>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</si>
  <si>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</si>
  <si>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</si>
  <si>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</si>
  <si>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</si>
  <si>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</si>
  <si>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</si>
  <si>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</si>
  <si>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</si>
  <si>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</si>
  <si>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</si>
  <si>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</si>
  <si>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</si>
  <si>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</si>
  <si>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</si>
  <si>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</si>
  <si>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</si>
  <si>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</si>
  <si>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</si>
  <si>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</si>
  <si>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</si>
  <si>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</si>
  <si>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</si>
  <si>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</si>
  <si>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</si>
  <si>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</si>
  <si>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</si>
  <si>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</si>
  <si>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</si>
  <si>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</si>
  <si>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</si>
  <si>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</si>
  <si>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</si>
  <si>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</si>
  <si>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</si>
  <si>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</si>
  <si>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</si>
  <si>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</si>
  <si>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</si>
  <si>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</si>
  <si>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</si>
  <si>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</si>
  <si>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</si>
  <si>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</si>
  <si>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</si>
  <si>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</si>
  <si>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</si>
  <si>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</si>
  <si>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</si>
  <si>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</si>
  <si>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</si>
  <si>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</si>
  <si>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</si>
  <si>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</si>
  <si>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</si>
  <si>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</si>
  <si>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</si>
  <si>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</si>
  <si>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</si>
  <si>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</si>
  <si>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</si>
  <si>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</si>
  <si>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</si>
  <si>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</si>
  <si>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</si>
  <si>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</si>
  <si>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</si>
  <si>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</si>
  <si>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</si>
  <si>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</si>
  <si>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</si>
  <si>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</si>
  <si>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</si>
  <si>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</si>
  <si>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</si>
  <si>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</si>
  <si>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</si>
  <si>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</si>
  <si>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</si>
  <si>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</si>
  <si>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</si>
  <si>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</si>
  <si>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</si>
  <si>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</si>
  <si>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</si>
  <si>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</si>
  <si>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</si>
  <si>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</si>
  <si>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</si>
  <si>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</si>
  <si>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</si>
  <si>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</si>
  <si>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</si>
  <si>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</si>
  <si>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</si>
  <si>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</si>
  <si>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</si>
  <si>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</si>
  <si>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</si>
  <si>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</si>
  <si>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</si>
  <si>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</si>
  <si>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</si>
  <si>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</si>
  <si>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</si>
  <si>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</si>
  <si>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</si>
  <si>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</si>
  <si>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</si>
  <si>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</si>
  <si>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</si>
  <si>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</si>
  <si>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</si>
  <si>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</si>
  <si>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</si>
  <si>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</si>
  <si>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</si>
  <si>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</si>
  <si>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</si>
  <si>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</si>
  <si>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</si>
  <si>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</si>
  <si>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</si>
  <si>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</si>
  <si>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</si>
  <si>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</si>
  <si>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</si>
  <si>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</si>
  <si>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</si>
  <si>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</si>
  <si>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</si>
  <si>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</si>
  <si>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</si>
  <si>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</si>
  <si>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</si>
  <si>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</si>
  <si>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</si>
  <si>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</si>
  <si>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</si>
  <si>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</si>
  <si>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</si>
  <si>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</si>
  <si>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</si>
  <si>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</si>
  <si>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</si>
  <si>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</si>
  <si>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</si>
  <si>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</si>
  <si>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</si>
  <si>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</si>
  <si>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</si>
  <si>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</si>
  <si>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</si>
  <si>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</si>
  <si>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</si>
  <si>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</si>
  <si>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</si>
  <si>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</si>
  <si>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</si>
  <si>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</si>
  <si>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</si>
  <si>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</si>
  <si>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</si>
  <si>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</si>
  <si>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</si>
  <si>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</si>
  <si>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</si>
  <si>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</si>
  <si>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</si>
  <si>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</si>
  <si>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</si>
  <si>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</si>
  <si>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</si>
  <si>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</si>
  <si>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</si>
  <si>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</si>
  <si>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</si>
  <si>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</si>
  <si>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</si>
  <si>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</si>
  <si>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</si>
  <si>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</si>
  <si>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</si>
  <si>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</si>
  <si>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</si>
  <si>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</si>
  <si>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</si>
  <si>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</si>
  <si>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</si>
  <si>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</si>
  <si>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</si>
  <si>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</si>
  <si>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</si>
  <si>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</si>
  <si>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</si>
  <si>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</si>
  <si>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</si>
  <si>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</si>
  <si>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</si>
  <si>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</si>
  <si>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</si>
  <si>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</si>
  <si>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</si>
  <si>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</si>
  <si>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</si>
  <si>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</si>
  <si>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</si>
  <si>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</si>
  <si>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</si>
  <si>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</si>
  <si>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</si>
  <si>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</si>
  <si>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</si>
  <si>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</si>
  <si>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</si>
  <si>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</si>
  <si>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</si>
  <si>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</si>
  <si>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</si>
  <si>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</si>
  <si>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</si>
  <si>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</si>
  <si>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</si>
  <si>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</si>
  <si>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</si>
  <si>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</si>
  <si>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</si>
  <si>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</si>
  <si>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</si>
  <si>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</si>
  <si>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</si>
  <si>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</si>
  <si>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</si>
  <si>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</si>
  <si>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</si>
  <si>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</si>
  <si>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</si>
  <si>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</si>
  <si>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</si>
  <si>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</si>
  <si>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</si>
  <si>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</si>
  <si>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</si>
  <si>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</si>
  <si>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</si>
  <si>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</si>
  <si>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</si>
  <si>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</si>
  <si>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</si>
  <si>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</si>
  <si>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</si>
  <si>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</si>
  <si>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</si>
  <si>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</si>
  <si>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</si>
  <si>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</si>
  <si>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</si>
  <si>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</si>
  <si>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</si>
  <si>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</si>
  <si>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</si>
  <si>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</si>
  <si>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</si>
  <si>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</si>
  <si>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</si>
  <si>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</si>
  <si>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</si>
  <si>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</si>
  <si>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</si>
  <si>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</si>
  <si>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</si>
  <si>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</si>
  <si>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</si>
  <si>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</si>
  <si>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</si>
  <si>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</si>
  <si>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</si>
  <si>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</si>
  <si>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</si>
  <si>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</si>
  <si>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</si>
  <si>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</si>
  <si>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</si>
  <si>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</si>
  <si>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</si>
  <si>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</si>
  <si>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</si>
  <si>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</si>
  <si>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</si>
  <si>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</si>
  <si>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</si>
  <si>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</si>
  <si>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</si>
  <si>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</si>
  <si>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</si>
  <si>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</si>
  <si>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</si>
  <si>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</si>
  <si>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</si>
  <si>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</si>
  <si>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</si>
  <si>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</si>
  <si>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</si>
  <si>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</si>
  <si>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</si>
  <si>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</si>
  <si>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</si>
  <si>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</si>
  <si>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</si>
  <si>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</si>
  <si>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</si>
  <si>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</si>
  <si>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</si>
  <si>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</si>
  <si>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</si>
  <si>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</si>
  <si>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</si>
  <si>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</si>
  <si>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</si>
  <si>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</si>
  <si>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</si>
  <si>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</si>
  <si>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</si>
  <si>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</si>
  <si>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</si>
  <si>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</si>
  <si>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</si>
  <si>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</si>
  <si>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</si>
  <si>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</si>
  <si>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</si>
  <si>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</si>
  <si>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</si>
  <si>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</si>
  <si>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</si>
  <si>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</si>
  <si>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</si>
  <si>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</si>
  <si>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</si>
  <si>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</si>
  <si>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</si>
  <si>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</si>
  <si>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</si>
  <si>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</si>
  <si>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</si>
  <si>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</si>
  <si>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</si>
  <si>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</si>
  <si>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</si>
  <si>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</si>
  <si>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</si>
  <si>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</si>
  <si>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</si>
  <si>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</si>
  <si>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</si>
  <si>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</si>
  <si>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</si>
  <si>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</si>
  <si>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</si>
  <si>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</si>
  <si>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</si>
  <si>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</si>
  <si>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</si>
  <si>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</si>
  <si>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</si>
  <si>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</si>
  <si>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</si>
  <si>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</si>
  <si>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</si>
  <si>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</si>
  <si>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</si>
  <si>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</si>
  <si>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</si>
  <si>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</si>
  <si>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</si>
  <si>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</si>
  <si>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</si>
  <si>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</si>
  <si>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</si>
  <si>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</si>
  <si>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</si>
  <si>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</si>
  <si>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</si>
  <si>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</si>
  <si>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</si>
  <si>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</si>
  <si>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</si>
  <si>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</si>
  <si>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</si>
  <si>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</si>
  <si>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</si>
  <si>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</si>
  <si>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</si>
  <si>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</si>
  <si>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</si>
  <si>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</si>
  <si>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</si>
  <si>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</si>
  <si>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</si>
  <si>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</si>
  <si>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</si>
  <si>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</si>
  <si>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</si>
  <si>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</si>
  <si>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</si>
  <si>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</si>
  <si>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</si>
  <si>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</si>
  <si>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</si>
  <si>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</si>
  <si>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</si>
  <si>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</si>
  <si>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</si>
  <si>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</si>
  <si>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</si>
  <si>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</si>
  <si>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</si>
  <si>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</si>
  <si>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</si>
  <si>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</si>
  <si>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</si>
  <si>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</si>
  <si>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</si>
  <si>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</si>
  <si>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</si>
  <si>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</si>
  <si>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</si>
  <si>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</si>
  <si>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</si>
  <si>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</si>
  <si>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</si>
  <si>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</si>
  <si>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</si>
  <si>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</si>
  <si>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</si>
  <si>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</si>
  <si>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</si>
  <si>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</si>
  <si>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</si>
  <si>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</si>
  <si>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</si>
  <si>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</si>
  <si>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</si>
  <si>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</si>
  <si>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</si>
  <si>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</si>
  <si>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</si>
  <si>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</si>
  <si>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</si>
  <si>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</si>
  <si>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</si>
  <si>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</si>
  <si>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</si>
  <si>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</si>
  <si>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</si>
  <si>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</si>
  <si>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</si>
  <si>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</si>
  <si>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</si>
  <si>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</si>
  <si>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</si>
  <si>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</si>
  <si>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</si>
  <si>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</si>
  <si>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</si>
  <si>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</si>
  <si>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</si>
  <si>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</si>
  <si>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</si>
  <si>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</si>
  <si>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</si>
  <si>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</si>
  <si>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</si>
  <si>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</si>
  <si>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</si>
  <si>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</si>
  <si>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</si>
  <si>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</si>
  <si>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</si>
  <si>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</si>
  <si>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</si>
  <si>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</si>
  <si>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</si>
  <si>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</si>
  <si>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</si>
  <si>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</si>
  <si>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</si>
  <si>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</si>
  <si>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</si>
  <si>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</si>
  <si>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</si>
  <si>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</si>
  <si>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</si>
  <si>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</si>
  <si>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</si>
  <si>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</si>
  <si>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</si>
  <si>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</si>
  <si>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</si>
  <si>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</si>
  <si>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</si>
  <si>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</si>
  <si>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</si>
  <si>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</si>
  <si>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</si>
  <si>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</si>
  <si>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</si>
  <si>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</si>
  <si>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</si>
  <si>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</si>
  <si>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</si>
  <si>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</si>
  <si>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</si>
  <si>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</si>
  <si>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</si>
  <si>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</si>
  <si>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</si>
  <si>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</si>
  <si>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</si>
  <si>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</si>
  <si>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</si>
  <si>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</si>
  <si>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</si>
  <si>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</si>
  <si>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</si>
  <si>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</si>
  <si>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</si>
  <si>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</si>
  <si>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</si>
  <si>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</si>
  <si>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</si>
  <si>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</si>
  <si>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</si>
  <si>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</si>
  <si>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</si>
  <si>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</si>
  <si>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</si>
  <si>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</si>
  <si>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</si>
  <si>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</si>
  <si>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</si>
  <si>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</si>
  <si>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</si>
  <si>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</si>
  <si>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</si>
  <si>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</si>
  <si>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Рязанская ГРЭС выдает только технические условия на подключение к сети.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</si>
  <si>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</si>
  <si>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</si>
  <si>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</si>
  <si>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</si>
  <si>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</si>
  <si>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</si>
  <si>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</si>
  <si>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</si>
  <si>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</si>
  <si>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</si>
  <si>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</si>
  <si>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</si>
  <si>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</si>
  <si>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</si>
  <si>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</si>
  <si>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</si>
  <si>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</si>
  <si>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</si>
  <si>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</si>
  <si>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</si>
  <si>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</si>
  <si>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</si>
  <si>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</si>
  <si>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</si>
  <si>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</si>
  <si>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</si>
  <si>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</si>
  <si>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</si>
  <si>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</si>
  <si>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</si>
  <si>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</si>
  <si>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</si>
  <si>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</si>
  <si>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</si>
  <si>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</si>
  <si>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</si>
  <si>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</si>
  <si>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</si>
  <si>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</si>
  <si>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</si>
  <si>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</si>
  <si>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</si>
  <si>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</si>
  <si>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</si>
  <si>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</si>
  <si>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</si>
  <si>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</si>
  <si>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</si>
  <si>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</si>
  <si>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</si>
  <si>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</si>
  <si>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</si>
  <si>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</si>
  <si>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</si>
  <si>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</si>
  <si>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</si>
  <si>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</si>
  <si>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</si>
  <si>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</si>
  <si>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</si>
  <si>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</si>
  <si>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</si>
  <si>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</si>
  <si>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</si>
  <si>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</si>
  <si>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</si>
  <si>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</si>
  <si>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</si>
  <si>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</si>
  <si>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</si>
  <si>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</si>
  <si>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</si>
  <si>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</si>
  <si>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</si>
  <si>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</si>
  <si>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</si>
  <si>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</si>
  <si>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</si>
  <si>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</si>
  <si>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</si>
  <si>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</si>
  <si>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</si>
  <si>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</si>
  <si>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</si>
  <si>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</si>
  <si>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</si>
  <si>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</si>
  <si>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</si>
  <si>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</si>
  <si>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</si>
  <si>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</si>
  <si>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</si>
  <si>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</si>
  <si>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</si>
  <si>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</si>
  <si>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</si>
  <si>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</si>
  <si>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</si>
  <si>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</si>
  <si>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</si>
  <si>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</si>
  <si>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</si>
  <si>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</si>
  <si>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</si>
  <si>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</si>
  <si>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</si>
  <si>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</si>
  <si>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</si>
  <si>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</si>
  <si>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</si>
  <si>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</si>
  <si>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</si>
  <si>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</si>
  <si>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</si>
  <si>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</si>
  <si>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</si>
  <si>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</si>
  <si>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</si>
  <si>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</si>
  <si>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</si>
  <si>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</si>
  <si>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</si>
  <si>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</si>
  <si>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</si>
  <si>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</si>
  <si>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</si>
  <si>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</si>
  <si>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</si>
  <si>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</si>
  <si>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</si>
  <si>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</si>
  <si>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</si>
  <si>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</si>
  <si>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</si>
  <si>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</si>
  <si>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</si>
  <si>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</si>
  <si>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</si>
  <si>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</si>
  <si>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</si>
  <si>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</si>
  <si>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</si>
  <si>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</si>
  <si>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</si>
  <si>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</si>
  <si>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</si>
  <si>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</si>
  <si>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</si>
  <si>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</si>
  <si>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</si>
  <si>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</si>
  <si>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</si>
  <si>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</si>
  <si>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</si>
  <si>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</si>
  <si>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</si>
  <si>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</si>
  <si>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</si>
  <si>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</si>
  <si>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</si>
  <si>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</si>
  <si>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</si>
  <si>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</si>
  <si>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</si>
  <si>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</si>
  <si>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</si>
  <si>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</si>
  <si>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</si>
  <si>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</si>
  <si>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</si>
  <si>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</si>
  <si>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</si>
  <si>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</si>
  <si>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</si>
  <si>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</si>
  <si>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</si>
  <si>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</si>
  <si>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</si>
  <si>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</si>
  <si>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</si>
  <si>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</si>
  <si>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</si>
  <si>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</si>
  <si>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</si>
  <si>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</si>
  <si>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</si>
  <si>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</si>
  <si>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</si>
  <si>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</si>
  <si>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</si>
  <si>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</si>
  <si>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</si>
  <si>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</si>
  <si>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</si>
  <si>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</si>
  <si>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</si>
  <si>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</si>
  <si>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</si>
  <si>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</si>
  <si>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</si>
  <si>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</si>
  <si>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</si>
  <si>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</si>
  <si>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</si>
  <si>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</si>
  <si>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</si>
  <si>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</si>
  <si>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</si>
  <si>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</si>
  <si>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</si>
  <si>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</si>
  <si>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</si>
  <si>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</si>
  <si>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</si>
  <si>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</si>
  <si>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</si>
  <si>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</si>
  <si>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</si>
  <si>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</si>
  <si>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</si>
  <si>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</si>
  <si>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</si>
  <si>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</si>
  <si>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</si>
  <si>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</si>
  <si>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</si>
  <si>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</si>
  <si>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</si>
  <si>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</si>
  <si>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</si>
  <si>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</si>
  <si>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</si>
  <si>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</si>
  <si>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</si>
  <si>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</si>
  <si>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</si>
  <si>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</si>
  <si>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</si>
  <si>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</si>
  <si>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</si>
  <si>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</si>
  <si>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</si>
  <si>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</si>
  <si>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</si>
  <si>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</si>
  <si>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</si>
  <si>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</si>
  <si>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</si>
  <si>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</si>
  <si>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</si>
  <si>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</si>
  <si>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</si>
  <si>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</si>
  <si>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</si>
  <si>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</si>
  <si>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</si>
  <si>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</si>
  <si>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</si>
  <si>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</si>
  <si>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</si>
  <si>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</si>
  <si>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</si>
  <si>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</si>
  <si>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</si>
  <si>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</si>
  <si>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</si>
  <si>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</si>
  <si>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</si>
  <si>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</si>
  <si>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</si>
  <si>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</si>
  <si>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</si>
  <si>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</si>
  <si>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</si>
  <si>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</si>
  <si>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</si>
  <si>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</si>
  <si>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</si>
  <si>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</si>
  <si>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</si>
  <si>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</si>
  <si>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</si>
  <si>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</si>
  <si>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</si>
  <si>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</si>
  <si>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</si>
  <si>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</si>
  <si>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</si>
  <si>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</si>
  <si>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</si>
  <si>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</si>
  <si>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</si>
  <si>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</si>
  <si>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</si>
  <si>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</si>
  <si>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</si>
  <si>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</si>
  <si>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</si>
  <si>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</si>
  <si>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</si>
  <si>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</si>
  <si>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</si>
  <si>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</si>
  <si>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</si>
  <si>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</si>
  <si>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</si>
  <si>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</si>
  <si>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</si>
  <si>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</si>
  <si>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</si>
  <si>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</si>
  <si>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</si>
  <si>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</si>
  <si>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</si>
  <si>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</si>
  <si>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</si>
  <si>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</si>
  <si>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</si>
  <si>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</si>
  <si>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</si>
  <si>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</si>
  <si>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</si>
  <si>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</si>
  <si>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</si>
  <si>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</si>
  <si>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</si>
  <si>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</si>
  <si>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</si>
  <si>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</si>
  <si>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</si>
  <si>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</si>
  <si>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</si>
  <si>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</si>
  <si>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</si>
  <si>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</si>
  <si>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</si>
  <si>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</si>
  <si>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</si>
  <si>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</si>
  <si>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</si>
  <si>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</si>
  <si>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</si>
  <si>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</si>
  <si>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</si>
  <si>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</si>
  <si>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</si>
  <si>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</si>
  <si>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</si>
  <si>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</si>
  <si>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</si>
  <si>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</si>
  <si>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</si>
  <si>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</si>
  <si>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</si>
  <si>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</si>
  <si>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</si>
  <si>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</si>
  <si>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</si>
  <si>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</si>
  <si>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</si>
  <si>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</si>
  <si>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</si>
  <si>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</si>
  <si>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</si>
  <si>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</si>
  <si>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</si>
  <si>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</si>
  <si>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</si>
  <si>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</si>
  <si>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</si>
  <si>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</si>
  <si>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</si>
  <si>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</si>
  <si>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</si>
  <si>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</si>
  <si>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</si>
  <si>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</si>
  <si>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</si>
  <si>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</si>
  <si>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</si>
  <si>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</si>
  <si>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</si>
  <si>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</si>
  <si>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</si>
  <si>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</si>
  <si>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</si>
  <si>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</si>
  <si>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</si>
  <si>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</si>
  <si>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</si>
  <si>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</si>
  <si>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</si>
  <si>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</si>
  <si>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</si>
  <si>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</si>
  <si>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</si>
  <si>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</si>
  <si>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</si>
  <si>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</si>
  <si>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</si>
  <si>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</si>
  <si>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</si>
  <si>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</si>
  <si>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</si>
  <si>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</si>
  <si>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</si>
  <si>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</si>
  <si>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</si>
  <si>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</si>
  <si>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</si>
  <si>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</si>
  <si>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</si>
  <si>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</si>
  <si>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</si>
  <si>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</si>
  <si>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</si>
  <si>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</si>
  <si>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</si>
  <si>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</si>
  <si>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</si>
  <si>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</si>
  <si>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</si>
  <si>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</si>
  <si>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</si>
  <si>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</si>
  <si>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</si>
  <si>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</si>
  <si>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</si>
  <si>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</si>
  <si>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</si>
  <si>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</si>
  <si>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</si>
  <si>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</si>
  <si>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</si>
  <si>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</si>
  <si>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</si>
  <si>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</si>
  <si>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</si>
  <si>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</si>
  <si>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</si>
  <si>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</si>
  <si>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</si>
  <si>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</si>
  <si>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</si>
  <si>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</si>
  <si>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</si>
  <si>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</si>
  <si>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</si>
  <si>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</si>
  <si>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</si>
  <si>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</si>
  <si>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</si>
  <si>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</si>
  <si>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</si>
  <si>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</si>
  <si>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</si>
  <si>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</si>
  <si>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</si>
  <si>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</si>
  <si>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</si>
  <si>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</si>
  <si>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</si>
  <si>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</si>
  <si>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</si>
  <si>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</si>
  <si>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</si>
  <si>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</si>
  <si>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</si>
  <si>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</si>
  <si>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</si>
  <si>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</si>
  <si>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</si>
  <si>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</si>
  <si>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</si>
  <si>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</si>
  <si>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</si>
  <si>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</si>
  <si>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</si>
  <si>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</si>
  <si>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</si>
  <si>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</si>
  <si>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</si>
  <si>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</si>
  <si>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</si>
  <si>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</si>
  <si>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</si>
  <si>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</si>
  <si>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</si>
  <si>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</si>
  <si>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</si>
  <si>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</si>
  <si>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</si>
  <si>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</si>
  <si>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</si>
  <si>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</si>
  <si>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</si>
  <si>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</si>
  <si>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</si>
  <si>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</si>
  <si>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</si>
  <si>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</si>
  <si>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</si>
  <si>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</si>
  <si>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</si>
  <si>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</si>
  <si>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</si>
  <si>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</si>
  <si>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</si>
  <si>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</si>
  <si>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</si>
  <si>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</si>
  <si>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</si>
  <si>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</si>
  <si>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</si>
  <si>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</si>
  <si>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</si>
  <si>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</si>
  <si>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</si>
  <si>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</si>
  <si>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</si>
  <si>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</si>
  <si>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</si>
  <si>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</si>
  <si>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</si>
  <si>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</si>
  <si>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</si>
  <si>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</si>
  <si>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</si>
  <si>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</si>
  <si>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</si>
  <si>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</si>
  <si>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</si>
  <si>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</si>
  <si>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</si>
  <si>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</si>
  <si>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</si>
  <si>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</si>
  <si>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</si>
  <si>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</si>
  <si>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</si>
  <si>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</si>
  <si>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</si>
  <si>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</si>
  <si>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</si>
  <si>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</si>
  <si>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</si>
  <si>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</si>
  <si>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</si>
  <si>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</si>
  <si>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</si>
  <si>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</si>
  <si>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</si>
  <si>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</si>
  <si>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</si>
  <si>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</si>
  <si>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</si>
  <si>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</si>
  <si>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</si>
  <si>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</si>
  <si>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</si>
  <si>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</si>
  <si>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</si>
  <si>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</si>
  <si>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</si>
  <si>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</si>
  <si>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</si>
  <si>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</si>
  <si>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</si>
  <si>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</si>
  <si>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</si>
  <si>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</si>
  <si>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</si>
  <si>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</si>
  <si>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</si>
  <si>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</si>
  <si>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</si>
  <si>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</si>
  <si>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</si>
  <si>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</si>
  <si>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</si>
  <si>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</si>
  <si>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</si>
  <si>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</si>
  <si>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</si>
  <si>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</si>
  <si>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</si>
  <si>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</si>
  <si>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</si>
  <si>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</si>
  <si>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</si>
  <si>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</si>
  <si>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</si>
  <si>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</si>
  <si>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</si>
  <si>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</si>
  <si>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</si>
  <si>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</si>
  <si>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</si>
  <si>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</si>
  <si>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</si>
  <si>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</si>
  <si>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</si>
  <si>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</si>
  <si>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</si>
  <si>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</si>
  <si>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</si>
  <si>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</si>
  <si>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</si>
  <si>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</si>
  <si>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</si>
  <si>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</si>
  <si>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</si>
  <si>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</si>
  <si>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</si>
  <si>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</si>
  <si>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</si>
  <si>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</si>
  <si>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</si>
  <si>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</si>
  <si>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</si>
  <si>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</si>
  <si>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</si>
  <si>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</si>
  <si>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</si>
  <si>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</si>
  <si>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</si>
  <si>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</si>
  <si>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</si>
  <si>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</si>
  <si>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</si>
  <si>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</si>
  <si>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</si>
  <si>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</si>
  <si>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</si>
  <si>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</si>
  <si>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</si>
  <si>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</si>
  <si>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</si>
  <si>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</si>
  <si>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</si>
  <si>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</si>
  <si>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</si>
  <si>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</si>
  <si>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</si>
  <si>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</si>
  <si>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</si>
  <si>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</si>
  <si>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</si>
  <si>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</si>
  <si>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</si>
  <si>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</si>
  <si>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</si>
  <si>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</si>
  <si>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</si>
  <si>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</si>
  <si>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</si>
  <si>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</si>
  <si>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</si>
  <si>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</si>
  <si>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</si>
  <si>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</si>
  <si>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</si>
  <si>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</si>
  <si>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</si>
  <si>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</si>
  <si>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</si>
  <si>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</si>
  <si>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</si>
  <si>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</si>
  <si>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</si>
  <si>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</si>
  <si>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</si>
  <si>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</si>
  <si>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</si>
  <si>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</si>
  <si>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</si>
  <si>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</si>
  <si>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</si>
  <si>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</si>
  <si>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</si>
  <si>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</si>
  <si>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</si>
  <si>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</si>
  <si>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</si>
  <si>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</si>
  <si>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</si>
  <si>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</si>
  <si>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</si>
  <si>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</si>
  <si>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</si>
  <si>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</si>
  <si>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</si>
  <si>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</si>
  <si>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</si>
  <si>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</si>
  <si>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</si>
  <si>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</si>
  <si>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</si>
  <si>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</si>
  <si>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</si>
  <si>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</si>
  <si>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</si>
  <si>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</si>
  <si>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</si>
  <si>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</si>
  <si>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</si>
  <si>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</si>
  <si>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</si>
  <si>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</si>
  <si>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</si>
  <si>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</si>
  <si>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</si>
  <si>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</si>
  <si>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</si>
  <si>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</si>
  <si>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</si>
  <si>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</si>
  <si>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</si>
  <si>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</si>
  <si>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</si>
  <si>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</si>
  <si>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</si>
  <si>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</si>
  <si>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</si>
  <si>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</si>
  <si>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</si>
  <si>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</si>
  <si>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</si>
  <si>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</si>
  <si>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</si>
  <si>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</si>
  <si>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</si>
  <si>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</si>
  <si>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</si>
  <si>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</si>
  <si>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</si>
  <si>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</si>
  <si>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</si>
  <si>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</si>
  <si>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</si>
  <si>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</si>
  <si>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</si>
  <si>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</si>
  <si>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</si>
  <si>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</si>
  <si>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</si>
  <si>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</si>
  <si>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</si>
  <si>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</si>
  <si>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</si>
  <si>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</si>
  <si>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</si>
  <si>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</si>
  <si>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</si>
  <si>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</si>
  <si>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</si>
  <si>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</si>
  <si>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</si>
  <si>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</si>
  <si>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</si>
  <si>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</si>
  <si>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</si>
  <si>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</si>
  <si>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</si>
  <si>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</si>
  <si>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</si>
  <si>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</si>
  <si>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</si>
  <si>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</si>
  <si>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</si>
  <si>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</si>
  <si>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</si>
  <si>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</si>
  <si>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</si>
  <si>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</si>
  <si>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</si>
  <si>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</si>
  <si>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</si>
  <si>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</si>
  <si>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</si>
  <si>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</si>
  <si>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</si>
  <si>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</si>
  <si>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</si>
  <si>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</si>
  <si>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</si>
  <si>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</si>
  <si>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</si>
  <si>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</si>
  <si>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</si>
  <si>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</si>
  <si>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</si>
  <si>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</si>
  <si>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</si>
  <si>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</si>
  <si>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</si>
  <si>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</si>
  <si>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</si>
  <si>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</si>
  <si>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</si>
  <si>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</si>
  <si>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</si>
  <si>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</si>
  <si>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</si>
  <si>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</si>
  <si>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</si>
  <si>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</si>
  <si>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</si>
  <si>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</si>
  <si>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</si>
  <si>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</si>
  <si>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</si>
  <si>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</si>
  <si>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</si>
  <si>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</si>
  <si>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</si>
  <si>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</si>
  <si>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</si>
  <si>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</si>
  <si>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</si>
  <si>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</si>
  <si>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</si>
  <si>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</si>
  <si>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</si>
  <si>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</si>
  <si>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</si>
  <si>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</si>
  <si>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</si>
  <si>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</si>
  <si>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</si>
  <si>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</si>
  <si>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</si>
  <si>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</si>
  <si>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</si>
  <si>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</si>
  <si>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</si>
  <si>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</si>
  <si>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</si>
  <si>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</si>
  <si>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</si>
  <si>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</si>
  <si>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</si>
  <si>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</si>
  <si>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</si>
  <si>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</si>
  <si>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</si>
  <si>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</si>
  <si>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</si>
  <si>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</si>
  <si>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</si>
  <si>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</si>
  <si>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</si>
  <si>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</si>
  <si>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</si>
  <si>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</si>
  <si>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</si>
  <si>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</si>
  <si>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</si>
  <si>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</si>
  <si>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</si>
  <si>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</si>
  <si>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</si>
  <si>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</si>
  <si>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</si>
  <si>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</si>
  <si>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</si>
  <si>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</si>
  <si>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</si>
  <si>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</si>
  <si>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</si>
  <si>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</si>
  <si>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</si>
  <si>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</si>
  <si>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</si>
  <si>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</si>
  <si>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</si>
  <si>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</si>
  <si>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</si>
  <si>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</si>
  <si>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</si>
  <si>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</si>
  <si>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</si>
  <si>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</si>
  <si>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</si>
  <si>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</si>
  <si>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</si>
  <si>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</si>
  <si>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</si>
  <si>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</si>
  <si>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</si>
  <si>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</si>
  <si>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</si>
  <si>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</si>
  <si>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</si>
  <si>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</si>
  <si>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</si>
  <si>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</si>
  <si>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</si>
  <si>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</si>
  <si>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</si>
  <si>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</si>
  <si>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</si>
  <si>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</si>
  <si>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</si>
  <si>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</si>
  <si>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</si>
  <si>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</si>
  <si>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</si>
  <si>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</si>
  <si>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</si>
  <si>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</si>
  <si>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</si>
  <si>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</si>
  <si>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</si>
  <si>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</si>
  <si>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</si>
  <si>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</si>
  <si>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</si>
  <si>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</si>
  <si>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</si>
  <si>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</si>
  <si>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</si>
  <si>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</si>
  <si>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</si>
  <si>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</si>
  <si>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</si>
  <si>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</si>
  <si>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</si>
  <si>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</si>
  <si>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</si>
  <si>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</si>
  <si>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</si>
  <si>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</si>
  <si>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</si>
  <si>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</si>
  <si>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</si>
  <si>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</si>
  <si>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</si>
  <si>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</si>
  <si>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</si>
  <si>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</si>
  <si>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</si>
  <si>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</si>
  <si>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</si>
  <si>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</si>
  <si>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</si>
  <si>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</si>
  <si>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</si>
  <si>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</si>
  <si>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</si>
  <si>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</si>
  <si>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</si>
  <si>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</si>
  <si>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</si>
  <si>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</si>
  <si>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</si>
  <si>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</si>
  <si>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</si>
  <si>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</si>
  <si>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</si>
  <si>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</si>
  <si>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</si>
  <si>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</si>
  <si>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</si>
  <si>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</si>
  <si>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</si>
  <si>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</si>
  <si>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</si>
  <si>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</si>
  <si>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</si>
  <si>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</si>
  <si>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</si>
  <si>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</si>
  <si>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</si>
  <si>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</si>
  <si>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</si>
  <si>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</si>
  <si>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</si>
  <si>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</si>
  <si>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</si>
  <si>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</si>
  <si>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</si>
  <si>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</si>
  <si>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</si>
  <si>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</si>
  <si>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</si>
  <si>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</si>
  <si>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</si>
  <si>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</si>
  <si>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</si>
  <si>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</si>
  <si>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</si>
  <si>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</si>
  <si>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</si>
  <si>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</si>
  <si>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</si>
  <si>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</si>
  <si>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</si>
  <si>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</si>
  <si>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</si>
  <si>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</si>
  <si>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</si>
  <si>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</si>
  <si>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</si>
  <si>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</si>
  <si>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</si>
  <si>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</si>
  <si>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</si>
  <si>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</si>
  <si>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</si>
  <si>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</si>
  <si>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</si>
  <si>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</si>
  <si>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</si>
  <si>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</si>
  <si>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</si>
  <si>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</si>
  <si>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</si>
  <si>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</si>
  <si>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</si>
  <si>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</si>
  <si>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</si>
  <si>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</si>
  <si>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</si>
  <si>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</si>
  <si>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</si>
  <si>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</si>
  <si>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</si>
  <si>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</si>
  <si>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</si>
  <si>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</si>
  <si>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</si>
  <si>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</si>
  <si>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</si>
  <si>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</si>
  <si>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</si>
  <si>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</si>
  <si>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</si>
  <si>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</si>
  <si>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</si>
  <si>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</si>
  <si>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</si>
  <si>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</si>
  <si>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</si>
  <si>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</si>
  <si>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</si>
  <si>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</si>
  <si>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</si>
  <si>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</si>
  <si>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</si>
  <si>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</si>
  <si>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</si>
  <si>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</si>
  <si>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</si>
  <si>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</si>
  <si>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</si>
  <si>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</si>
  <si>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</si>
  <si>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</si>
  <si>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</si>
  <si>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</si>
  <si>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</si>
  <si>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</si>
  <si>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</si>
  <si>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</si>
  <si>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</si>
  <si>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</si>
  <si>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</si>
  <si>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</si>
  <si>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</si>
  <si>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</si>
  <si>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</si>
  <si>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</si>
  <si>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</si>
  <si>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</si>
  <si>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</si>
  <si>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</si>
  <si>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</si>
  <si>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</si>
  <si>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</si>
  <si>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</si>
  <si>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</si>
  <si>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</si>
  <si>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</si>
  <si>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</si>
  <si>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</si>
  <si>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</si>
  <si>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</si>
  <si>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</si>
  <si>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</si>
  <si>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</si>
  <si>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</si>
  <si>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</si>
  <si>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</si>
  <si>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</si>
  <si>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</si>
  <si>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</si>
  <si>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</si>
  <si>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</si>
  <si>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</si>
  <si>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</si>
  <si>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</si>
  <si>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</si>
  <si>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</si>
  <si>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</si>
  <si>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</si>
  <si>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</si>
  <si>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</si>
  <si>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</si>
  <si>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</si>
  <si>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</si>
  <si>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</si>
  <si>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</si>
  <si>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</si>
  <si>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</si>
  <si>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</si>
  <si>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</si>
  <si>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</si>
  <si>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</si>
  <si>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</si>
  <si>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</si>
  <si>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</si>
  <si>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</si>
  <si>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</si>
  <si>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</si>
  <si>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</si>
  <si>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</si>
  <si>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</si>
  <si>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</si>
  <si>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</si>
  <si>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</si>
  <si>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</si>
  <si>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</si>
  <si>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</si>
  <si>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</si>
  <si>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</si>
  <si>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</si>
  <si>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</si>
  <si>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</si>
  <si>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</si>
  <si>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</si>
  <si>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</si>
  <si>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</si>
  <si>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</si>
  <si>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</si>
  <si>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</si>
  <si>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</si>
  <si>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</si>
  <si>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</si>
  <si>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</si>
  <si>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</si>
  <si>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</si>
  <si>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</si>
  <si>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</si>
  <si>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</si>
  <si>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</si>
  <si>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</si>
  <si>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</si>
  <si>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</si>
  <si>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</si>
  <si>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</si>
  <si>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</si>
  <si>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</si>
  <si>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</si>
  <si>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</si>
  <si>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</si>
  <si>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</si>
  <si>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</si>
  <si>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</si>
  <si>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</si>
  <si>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</si>
  <si>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</si>
  <si>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</si>
  <si>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</si>
  <si>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</si>
  <si>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</si>
  <si>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</si>
  <si>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</si>
  <si>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</si>
  <si>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</si>
  <si>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</si>
  <si>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</si>
  <si>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</si>
  <si>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</si>
  <si>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</si>
  <si>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</si>
  <si>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</si>
  <si>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</si>
  <si>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</si>
  <si>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</si>
  <si>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</si>
  <si>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</si>
  <si>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</si>
  <si>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</si>
  <si>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</si>
  <si>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</si>
  <si>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</si>
  <si>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</si>
  <si>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</si>
  <si>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</si>
  <si>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</si>
  <si>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</si>
  <si>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</si>
  <si>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</si>
  <si>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</si>
  <si>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</si>
  <si>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</si>
  <si>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</si>
  <si>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</si>
  <si>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</si>
  <si>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</si>
  <si>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</si>
  <si>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</si>
  <si>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</si>
  <si>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</si>
  <si>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</si>
  <si>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</si>
  <si>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</si>
  <si>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</si>
  <si>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</si>
  <si>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</si>
  <si>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</si>
  <si>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</si>
  <si>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</si>
  <si>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</si>
  <si>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</si>
  <si>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</si>
  <si>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</si>
  <si>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</si>
  <si>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</si>
  <si>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</si>
  <si>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</si>
  <si>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</si>
  <si>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</si>
  <si>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</si>
  <si>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</si>
  <si>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</si>
  <si>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</si>
  <si>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</si>
  <si>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</si>
  <si>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</si>
  <si>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</si>
  <si>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</si>
  <si>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</si>
  <si>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</si>
  <si>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</si>
  <si>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</si>
  <si>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</si>
  <si>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</si>
  <si>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</si>
  <si>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</si>
  <si>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</si>
  <si>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</si>
  <si>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</si>
  <si>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</si>
  <si>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</si>
  <si>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</si>
  <si>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</si>
  <si>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</si>
  <si>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</si>
  <si>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</si>
  <si>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</si>
  <si>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</si>
  <si>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</si>
  <si>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</si>
  <si>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</si>
  <si>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</si>
  <si>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</si>
  <si>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</si>
  <si>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</si>
  <si>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</si>
  <si>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</si>
  <si>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</si>
  <si>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</si>
  <si>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</si>
  <si>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</si>
  <si>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</si>
  <si>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</si>
  <si>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</si>
  <si>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</si>
  <si>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</si>
  <si>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</si>
  <si>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</si>
  <si>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</si>
  <si>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</si>
  <si>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</si>
  <si>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</si>
  <si>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</si>
  <si>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</si>
  <si>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</si>
  <si>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</si>
  <si>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</si>
  <si>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</si>
  <si>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</si>
  <si>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</si>
  <si>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</si>
  <si>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</si>
  <si>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</si>
  <si>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</si>
  <si>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</si>
  <si>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</si>
  <si>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</si>
  <si>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</si>
  <si>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</si>
  <si>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</si>
  <si>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</si>
  <si>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</si>
  <si>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</si>
  <si>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</si>
  <si>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</si>
  <si>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</si>
  <si>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</si>
  <si>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</si>
  <si>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</si>
  <si>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</si>
  <si>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</si>
  <si>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</si>
  <si>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</si>
  <si>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</si>
  <si>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</si>
  <si>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</si>
  <si>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</si>
  <si>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</si>
  <si>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</si>
  <si>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</si>
  <si>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</si>
  <si>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</si>
  <si>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</si>
  <si>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</si>
  <si>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</si>
  <si>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</si>
  <si>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</si>
  <si>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</si>
  <si>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</si>
  <si>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</si>
  <si>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</si>
  <si>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</si>
  <si>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</si>
  <si>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</si>
  <si>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</si>
  <si>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</si>
  <si>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</si>
  <si>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</si>
  <si>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</si>
  <si>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</si>
  <si>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</si>
  <si>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</si>
  <si>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</si>
  <si>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</si>
  <si>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</si>
  <si>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</si>
  <si>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</si>
  <si>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</si>
  <si>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</si>
  <si>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</si>
  <si>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</si>
  <si>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</si>
  <si>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</si>
  <si>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</si>
  <si>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</si>
  <si>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</si>
  <si>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</si>
  <si>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</si>
  <si>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</si>
  <si>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</si>
  <si>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</si>
  <si>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</si>
  <si>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</si>
  <si>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</si>
  <si>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</si>
  <si>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</si>
  <si>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</si>
  <si>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</si>
  <si>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</si>
  <si>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</si>
  <si>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</si>
  <si>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</si>
  <si>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</si>
  <si>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</si>
  <si>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</si>
  <si>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</si>
  <si>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</si>
  <si>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</si>
  <si>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</si>
  <si>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</si>
  <si>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</si>
  <si>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</si>
  <si>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</si>
  <si>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</si>
  <si>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</si>
  <si>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</si>
  <si>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</si>
  <si>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</si>
  <si>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</si>
  <si>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</si>
  <si>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</si>
  <si>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</si>
  <si>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</si>
  <si>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</si>
  <si>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</si>
  <si>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</si>
  <si>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</si>
  <si>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</si>
  <si>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</si>
  <si>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</si>
  <si>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</si>
  <si>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</si>
  <si>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</si>
  <si>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</si>
  <si>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</si>
  <si>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</si>
  <si>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</si>
  <si>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</si>
  <si>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</si>
  <si>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</si>
  <si>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</si>
  <si>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</si>
  <si>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</si>
  <si>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</si>
  <si>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</si>
  <si>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</si>
  <si>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</si>
  <si>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</si>
  <si>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</si>
  <si>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</si>
  <si>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</si>
  <si>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</si>
  <si>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</si>
  <si>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</si>
  <si>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</si>
  <si>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</si>
  <si>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</si>
  <si>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</si>
  <si>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</si>
  <si>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</si>
  <si>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</si>
  <si>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</si>
  <si>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</si>
  <si>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</si>
  <si>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</si>
  <si>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</si>
  <si>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</si>
  <si>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</si>
  <si>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</si>
  <si>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</si>
  <si>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</si>
  <si>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</si>
  <si>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</si>
  <si>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</si>
  <si>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</si>
  <si>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</si>
  <si>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</si>
  <si>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</si>
  <si>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</si>
  <si>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</si>
  <si>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</si>
  <si>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</si>
  <si>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</si>
  <si>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</si>
  <si>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</si>
  <si>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</si>
  <si>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</si>
  <si>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</si>
  <si>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</si>
  <si>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</si>
  <si>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</si>
  <si>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</si>
  <si>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</si>
  <si>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</si>
  <si>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</si>
  <si>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</si>
  <si>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</si>
  <si>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</si>
  <si>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</si>
  <si>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</si>
  <si>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</si>
  <si>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</si>
  <si>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</si>
  <si>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</si>
  <si>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</si>
  <si>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</si>
  <si>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</si>
  <si>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</si>
  <si>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</si>
  <si>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</si>
  <si>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</si>
  <si>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</si>
  <si>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</si>
  <si>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</si>
  <si>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</si>
  <si>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</si>
  <si>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</si>
  <si>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</si>
  <si>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</si>
  <si>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</si>
  <si>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</si>
  <si>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</si>
  <si>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</si>
  <si>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</si>
  <si>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</si>
  <si>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</si>
  <si>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</si>
  <si>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</si>
  <si>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</si>
  <si>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</si>
  <si>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</si>
  <si>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</si>
  <si>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</si>
  <si>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</si>
  <si>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</si>
  <si>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</si>
  <si>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</si>
  <si>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</si>
  <si>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</si>
  <si>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</si>
  <si>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</si>
  <si>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</si>
  <si>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</si>
  <si>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</si>
  <si>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</si>
  <si>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</si>
  <si>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</si>
  <si>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</si>
  <si>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</si>
  <si>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</si>
  <si>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</si>
  <si>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</si>
  <si>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</si>
  <si>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</si>
  <si>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</si>
  <si>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</si>
  <si>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</si>
  <si>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</si>
  <si>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</si>
  <si>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</si>
  <si>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</si>
  <si>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</si>
  <si>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</si>
  <si>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</si>
  <si>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</si>
  <si>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</si>
  <si>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</si>
  <si>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</si>
  <si>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</si>
  <si>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</si>
  <si>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</si>
  <si>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</si>
  <si>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</si>
  <si>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</si>
  <si>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</si>
  <si>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</si>
  <si>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</si>
  <si>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</si>
  <si>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</si>
  <si>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</si>
  <si>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</si>
  <si>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</si>
  <si>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</si>
  <si>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</si>
  <si>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</si>
  <si>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</si>
  <si>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</si>
  <si>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</si>
  <si>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</si>
  <si>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</si>
  <si>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</si>
  <si>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</si>
  <si>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</si>
  <si>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</si>
  <si>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</si>
  <si>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</si>
  <si>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</si>
  <si>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</si>
  <si>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</si>
  <si>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</si>
  <si>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</si>
  <si>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</si>
  <si>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</si>
  <si>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</si>
  <si>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</si>
  <si>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</si>
  <si>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</si>
  <si>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</si>
  <si>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</si>
  <si>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</si>
  <si>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</si>
  <si>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</si>
  <si>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</si>
  <si>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</si>
  <si>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</si>
  <si>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</si>
  <si>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</si>
  <si>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</si>
  <si>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</si>
  <si>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</si>
  <si>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</si>
  <si>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</si>
  <si>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</si>
  <si>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</si>
  <si>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</si>
  <si>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</si>
  <si>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</si>
  <si>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</si>
  <si>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</si>
  <si>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</si>
  <si>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</si>
  <si>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</si>
  <si>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</si>
  <si>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</si>
  <si>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</si>
  <si>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</si>
  <si>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</si>
  <si>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</si>
  <si>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</si>
  <si>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</si>
  <si>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</si>
  <si>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</si>
  <si>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</si>
  <si>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</si>
  <si>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</si>
  <si>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</si>
  <si>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</si>
  <si>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</si>
  <si>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</si>
  <si>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</si>
  <si>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</si>
  <si>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</si>
  <si>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</si>
  <si>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</si>
  <si>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</si>
  <si>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</si>
  <si>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</si>
  <si>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</si>
  <si>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</si>
  <si>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</si>
  <si>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</si>
  <si>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</si>
  <si>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</si>
  <si>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</si>
  <si>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</si>
  <si>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</si>
  <si>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</si>
  <si>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</si>
  <si>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</si>
  <si>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</si>
  <si>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</si>
  <si>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</si>
  <si>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</si>
  <si>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</si>
  <si>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</si>
  <si>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</si>
  <si>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</si>
  <si>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</si>
  <si>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</si>
  <si>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</si>
  <si>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</si>
  <si>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</si>
  <si>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</si>
  <si>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</si>
  <si>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</si>
  <si>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</si>
  <si>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</si>
  <si>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</si>
  <si>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</si>
  <si>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</si>
  <si>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</si>
  <si>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</si>
  <si>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</si>
  <si>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</si>
  <si>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</si>
  <si>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</si>
  <si>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</si>
  <si>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</si>
  <si>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</si>
  <si>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</si>
  <si>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</si>
  <si>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</si>
  <si>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</si>
  <si>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</si>
  <si>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</si>
  <si>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</si>
  <si>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</si>
  <si>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</si>
  <si>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</si>
  <si>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</si>
  <si>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</si>
  <si>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</si>
  <si>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</si>
  <si>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</si>
  <si>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</si>
  <si>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</si>
  <si>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</si>
  <si>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</si>
  <si>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</si>
  <si>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</si>
  <si>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</si>
  <si>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</si>
  <si>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</si>
  <si>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</si>
  <si>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</si>
  <si>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</si>
  <si>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</si>
  <si>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</si>
  <si>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</si>
  <si>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</si>
  <si>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</si>
  <si>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</si>
  <si>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</si>
  <si>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</si>
  <si>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</si>
  <si>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</si>
  <si>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</si>
  <si>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</si>
  <si>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</si>
  <si>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</si>
  <si>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</si>
  <si>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</si>
  <si>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</si>
  <si>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</si>
  <si>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</si>
  <si>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</si>
  <si>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</si>
  <si>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</si>
  <si>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</si>
  <si>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</si>
  <si>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</si>
  <si>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</si>
  <si>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</si>
  <si>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</si>
  <si>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</si>
  <si>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</si>
  <si>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</si>
  <si>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</si>
  <si>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</si>
  <si>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</si>
  <si>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</si>
  <si>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</si>
  <si>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</si>
  <si>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</si>
  <si>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</si>
  <si>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</si>
  <si>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</si>
  <si>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</si>
  <si>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</si>
  <si>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</si>
  <si>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</si>
  <si>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</si>
  <si>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</si>
  <si>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</si>
  <si>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</si>
  <si>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</si>
  <si>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</si>
  <si>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</si>
  <si>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</si>
  <si>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</si>
  <si>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</si>
  <si>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</si>
  <si>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</si>
  <si>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</si>
  <si>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</si>
  <si>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</si>
  <si>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</si>
  <si>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</si>
  <si>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</si>
  <si>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</si>
  <si>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</si>
  <si>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</si>
  <si>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</si>
  <si>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</si>
  <si>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</si>
  <si>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</si>
  <si>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</si>
  <si>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</si>
  <si>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</si>
  <si>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</si>
  <si>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</si>
  <si>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</si>
  <si>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</si>
  <si>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</si>
  <si>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</si>
  <si>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</si>
  <si>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</si>
  <si>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</si>
  <si>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</si>
  <si>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</si>
  <si>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</si>
  <si>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</si>
  <si>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</si>
  <si>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</si>
  <si>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</si>
  <si>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</si>
  <si>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</si>
  <si>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</si>
  <si>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</si>
  <si>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</si>
  <si>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</si>
  <si>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</si>
  <si>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</si>
  <si>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</si>
  <si>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</si>
  <si>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</si>
  <si>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</si>
  <si>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</si>
  <si>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</si>
  <si>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</si>
  <si>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</si>
  <si>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</si>
  <si>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</si>
  <si>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</si>
  <si>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</si>
  <si>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</si>
  <si>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</si>
  <si>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</si>
  <si>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</si>
  <si>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</si>
  <si>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</si>
  <si>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</si>
  <si>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</si>
  <si>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</si>
  <si>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</si>
  <si>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</si>
  <si>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</si>
  <si>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</si>
  <si>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</si>
  <si>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</si>
  <si>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</si>
  <si>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</si>
  <si>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</si>
  <si>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</si>
  <si>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</si>
  <si>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</si>
  <si>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</si>
  <si>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</si>
  <si>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</si>
  <si>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</si>
  <si>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</si>
  <si>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</si>
  <si>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</si>
  <si>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</si>
  <si>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</si>
  <si>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</si>
  <si>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</si>
  <si>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</si>
  <si>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</si>
  <si>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</si>
  <si>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</si>
  <si>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</si>
  <si>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</si>
  <si>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</si>
  <si>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</si>
  <si>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</si>
  <si>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</si>
  <si>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</si>
  <si>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</si>
  <si>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</si>
  <si>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</si>
  <si>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</si>
  <si>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</si>
  <si>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</si>
  <si>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</si>
  <si>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</si>
  <si>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</si>
  <si>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</si>
  <si>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</si>
  <si>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</si>
  <si>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</si>
  <si>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</si>
  <si>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</si>
  <si>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</si>
  <si>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</si>
  <si>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</si>
  <si>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</si>
  <si>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</si>
  <si>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</si>
  <si>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</si>
  <si>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</si>
  <si>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</si>
  <si>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</si>
  <si>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</si>
  <si>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</si>
  <si>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</si>
  <si>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</si>
  <si>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</si>
  <si>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</si>
  <si>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</si>
  <si>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</si>
  <si>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</si>
  <si>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</si>
  <si>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</si>
  <si>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</si>
  <si>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</si>
  <si>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</si>
  <si>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</si>
  <si>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</si>
  <si>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</si>
  <si>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</si>
  <si>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</si>
  <si>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</si>
  <si>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</si>
  <si>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</si>
  <si>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</si>
  <si>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</si>
  <si>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</si>
  <si>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</si>
  <si>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</si>
  <si>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</si>
  <si>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</si>
  <si>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</si>
  <si>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</si>
  <si>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</si>
  <si>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</si>
  <si>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</si>
  <si>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</si>
  <si>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</si>
  <si>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</si>
  <si>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</si>
  <si>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</si>
  <si>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</si>
  <si>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</si>
  <si>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</si>
  <si>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</si>
  <si>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</si>
  <si>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</si>
  <si>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</si>
  <si>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</si>
  <si>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</si>
  <si>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</si>
  <si>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</si>
  <si>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</si>
  <si>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</si>
  <si>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</si>
  <si>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</si>
  <si>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</si>
  <si>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</si>
  <si>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</si>
  <si>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</si>
  <si>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</si>
  <si>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</si>
  <si>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</si>
  <si>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</si>
  <si>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</si>
  <si>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</si>
  <si>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</si>
  <si>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</si>
  <si>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</si>
  <si>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</si>
  <si>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</si>
  <si>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</si>
  <si>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</si>
  <si>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</si>
  <si>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</si>
  <si>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</si>
  <si>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</si>
  <si>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</si>
  <si>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</si>
  <si>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</si>
  <si>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</si>
  <si>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</si>
  <si>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</si>
  <si>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</si>
  <si>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</si>
  <si>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</si>
  <si>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</si>
  <si>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</si>
  <si>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</si>
  <si>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</si>
  <si>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</si>
  <si>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</si>
  <si>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</si>
  <si>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</si>
  <si>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Инвестиционная программа № 14-ип от 15.10.2025 МКП "ВОДОСТОК"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</si>
  <si>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01.01.2026</t>
  </si>
  <si>
    <t>31.12.2028</t>
  </si>
  <si>
    <t>Инвестиционная программа № 16-ип от 15.10.2025 МКП "ИЖЕВСКОЕ КОММУНАЛЬНОЕ ХОЗЯЙСТВО"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</si>
  <si>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Инвестиционная программа № 23-ип от 29.10.2025 МКП "КАСИМОВСЕРВИС"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</si>
  <si>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 33-ип от 29.10.2025 МУ МПЖКХ ГУСЬ-ЖЕЛЕЗНЫЙ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</si>
  <si>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 38-ип от 29.10.2025 МКП "СВС" в сфере холодного водоснабжения по модернизации объектов централизованной системы водоснабжения, на территории городского округа Скопин на 2026-2028 годы</t>
  </si>
  <si>
    <t>Инвестиционная программа № 39-ип от 29.10.2025 МКП "САПОЖКОВСКОЕ ЖКХ" в сфере холодного водоснабжения по модернизации объектов централизованной системы водоснабжения, на территории муниципального округа Сапожковский на 2026-2028 годы</t>
  </si>
  <si>
    <t>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</si>
  <si>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</si>
  <si>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</si>
  <si>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</si>
  <si>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Инвестиционная программа № 8-ип от 15.09.2025 МКП "ЖКХ ЧУЧКОВСКОЕ" в сфере холодного водоснабжения по модернизации объектов централизованной системы водоснабжения, на территории муниципального округа Чучковский на 2026-2030 годы</t>
  </si>
  <si>
    <t>31.12.2030</t>
  </si>
  <si>
    <t>Инвестиционная программа от 08.10.2025 МКП "ЖКХ "МИЛОСЛАВСКОЕ" в сфере холодного водоснабжения по строительству объектов централизованной системы водоснабжения, на территории муниципального округа Милославский на 2026-2028 годы</t>
  </si>
  <si>
    <t>Инвестиционная программа от 18.08.2025 МКП "ЖКХ ИСТЬИНСКОЕ" в сфере холодного водоснабжения по модернизации объектов, на территории муниципального округа Кадомский на 2026-2028 годы</t>
  </si>
  <si>
    <t>Инвестиционная программа от 18.08.2025 МКП "ЖКХ КАДОМСКОЕ" в сфере холодного водоснабжения по модернизации объектов, на территории муниципального округа Кадомский на 2026-2028 годы</t>
  </si>
  <si>
    <t>01.01.2028</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</si>
  <si>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</si>
  <si>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</si>
  <si>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</si>
  <si>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"ЖИЛСЕРВИС" в сфере холодного водоснабжения по модернизации объектов, на территории муниципального округа Скопинский на 2026-2028 годы</t>
  </si>
  <si>
    <t>Инвестиционная программа от 29.10.2025 МКП "ЖКХ "ЗАХАРОВСКОЕ" в сфере холодного водоснабжения по модернизации объектов, на территории муниципального округа Захаровский на 2026-2028 годы</t>
  </si>
  <si>
    <t>Инвестиционная программа от 29.10.2025 МКП "ЖКХ ИСТЬИНСКОЕ" в сфере холодного водоснабжения по модернизации объектов, на территории муниципального округа Старожиловский на 2026-2028 годы</t>
  </si>
  <si>
    <t>Инвестиционная программа от 29.10.2025 МКП "ЖКХ РЯЗАНСКИЙ ВОДОКАНАЛ" в сфере холодного водоснабжения по повышению надежности и энергетической эффективности объектов, на территории муниципального округа Рязанский на 2026-2028 годы</t>
  </si>
  <si>
    <t>Инвестиционная программа от 29.10.2025 МКП "ЖКХ САСОВСКОГО РАЙОНА"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округа Сасовский на 2026-2028 годы</t>
  </si>
  <si>
    <t>Инвестиционная программа от 29.10.2025 МКП "КАСИМОВСКОЕ ЖКХ"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</si>
  <si>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от 29.10.2025 МКП "КЛЕПИКОВСКОЕ" в сфере холодного водоснабжения по модернизации объектов, на территории муниципального округа Клепиковский на 2026-2028 годы</t>
  </si>
  <si>
    <t>Инвестиционная программа от 29.10.2025 МКП "ОКТЯБРЬСКОЕ" в сфере холодного водоснабжения по развитию систем водоснабжения, на территории муниципального округа Михайловский на 2026-2028 годы</t>
  </si>
  <si>
    <t>Инвестиционная программа от 29.10.2025 МКП "ПАССАЖИРСЕРВИС" САРАЕВСКОГО МУНИЦИПАЛЬНОГО РАЙОНА в сфере холодного водоснабжения по модернизации объектов, на территории муниципального округа Сараевский на 2026-2028 годы</t>
  </si>
  <si>
    <t>Инвестиционная программа от 29.10.2025 МКП "УХОЛОВСКИЙ КОММУНАЛЬЩИК" УХОЛОВСКОГО МУНИЦИПАЛЬНОГО РАЙОНА в сфере холодного водоснабжения по развитию систем водоснабжения, на территории муниципального округа Михайловский на 2026-2028 годы</t>
  </si>
  <si>
    <t>Инвестиционная программа от 29.10.2025 МКП "ЦЕНТР УСЛУГ" в сфере холодного водоснабжения по модернизации объектов, на территории муниципального округа Александро-Невский на 2026-2028 годы</t>
  </si>
  <si>
    <t>Инвестиционная программа от 29.10.2025 МКП "ЭСТК" в сфере холодного водоснабжения по модернизации объектов, на территории муниципального округа Михайловский на 2026-2028 годы</t>
  </si>
  <si>
    <t>Инвестиционная программа от 29.10.2025 МКП ЖКХ "СЕЛЬСКОЕ" в сфере холодного водоснабжения по модернизации и развитию объектов, на территории муниципального округа Шацкий на 2026 год</t>
  </si>
  <si>
    <t>Инвестиционная программа от 29.10.2025 МКП ЖКХ "СЕЛЬСКОЕ" в сфере холодного водоснабжения по развитию систем водоснабжения, на территории муниципального округа Шацкий на 2026-2028 годы</t>
  </si>
  <si>
    <t>Инвестиционная программа от 29.10.2025 МП "ВОДОКАНАЛ ГОРОДА РЯЗАНИ" в сфере холодного водоснабжения по модернизации объектов, на территории муниципального округа Старожиловский на 2026-2028 годы</t>
  </si>
  <si>
    <t>Инвестиционная программа от 29.10.2025 МУП ЖКХ "БЫТ" в сфере холодного водоснабжения по модернизации объектов, на территории муниципального округа Рязанский на 2026-2028 годы</t>
  </si>
  <si>
    <t>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</si>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</sst>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99" fontId="22" fillId="36" borderId="12" xfId="61" applyFont="1" applyFill="1" applyBorder="1" applyNumberFormat="1">
      <alignment horizontal="right" vertical="center" wrapText="1"/>
      <protection locked="0"/>
    </xf>
    <xf numFmtId="201"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49" fontId="46" fillId="0" borderId="12" xfId="61" applyFont="1" applyBorder="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201"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data-platform.ru/lk/ru_1_62/?public_token=YzBiM2E2NzYtYjljZS00ZmQzLWIwZjEtMjI0NGE5M2FhMjIyO2FuYWx5dGljcw%3D%3D#/"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693BE-3E91-2CDF-4261-0.B3D4CB7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0470A-5DD4-9A1B-4361-0.757B3E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Рязанская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89</v>
      </c>
      <c r="F8" s="824"/>
      <c r="G8" s="466" t="s">
        <v>87</v>
      </c>
      <c r="H8" s="466" t="s">
        <v>88</v>
      </c>
      <c r="I8" s="415" t="s">
        <v>86</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4B03A-1FFA-3CAE-288E-0.2804FC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45994.49936342592</v>
      </c>
      <c r="W30" s="2265"/>
      <c r="X30" s="2265"/>
      <c r="Y30" s="2265"/>
      <c r="Z30" s="2265"/>
      <c r="AA30" s="2265"/>
      <c r="AB30" s="2265"/>
      <c r="AC30" s="327"/>
      <c r="AD30" s="2265" t="str">
        <f>IF(TITLE_DATE_PR_CHANGE="",IF(TITLE_DATE_PR="","",TITLE_DATE_PR),TITLE_DATE_PR_CHANGE)</f>
        <v>45994.49936342592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91</v>
      </c>
      <c r="W31" s="2252"/>
      <c r="X31" s="2252"/>
      <c r="Y31" s="2252"/>
      <c r="Z31" s="2252"/>
      <c r="AA31" s="2252"/>
      <c r="AB31" s="2252"/>
      <c r="AC31" s="327"/>
      <c r="AD31" s="2252" t="str">
        <f>IF(TITLE_NUMBER_PR_CHANGE="",IF(TITLE_NUMBER_PR="","",TITLE_NUMBER_PR),TITLE_NUMBER_PR_CHANGE)</f>
        <v>91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327"/>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45994.49936342592</v>
      </c>
      <c r="W34" s="2265"/>
      <c r="X34" s="2265"/>
      <c r="Y34" s="2265"/>
      <c r="Z34" s="2265"/>
      <c r="AA34" s="2265"/>
      <c r="AB34" s="2265"/>
      <c r="AC34" s="327"/>
      <c r="AD34" s="2265" t="str">
        <f>IF(TITLE_DATE_PR_CHANGE="",IF(TITLE_DATE_PR="","",TITLE_DATE_PR),TITLE_DATE_PR_CHANGE)</f>
        <v>45994.49936342592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91</v>
      </c>
      <c r="W35" s="2252"/>
      <c r="X35" s="2252"/>
      <c r="Y35" s="2252"/>
      <c r="Z35" s="2252"/>
      <c r="AA35" s="2252"/>
      <c r="AB35" s="2252"/>
      <c r="AC35" s="327"/>
      <c r="AD35" s="2252" t="str">
        <f>IF(TITLE_NUMBER_PR_CHANGE="",IF(TITLE_NUMBER_PR="","",TITLE_NUMBER_PR),TITLE_NUMBER_PR_CHANGE)</f>
        <v>91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416</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7EE14-4A83-333C-AC29-0.9A0380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45994.49936342592</v>
      </c>
      <c r="W30" s="2265"/>
      <c r="X30" s="2265"/>
      <c r="Y30" s="2265"/>
      <c r="Z30" s="2265"/>
      <c r="AA30" s="2265"/>
      <c r="AB30" s="2265"/>
      <c r="AC30" s="327"/>
      <c r="AD30" s="2265" t="str">
        <f>IF(TITLE_DATE_PR_CHANGE="",IF(TITLE_DATE_PR="","",TITLE_DATE_PR),TITLE_DATE_PR_CHANGE)</f>
        <v>45994.49936342592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91</v>
      </c>
      <c r="W31" s="2252"/>
      <c r="X31" s="2252"/>
      <c r="Y31" s="2252"/>
      <c r="Z31" s="2252"/>
      <c r="AA31" s="2252"/>
      <c r="AB31" s="2252"/>
      <c r="AC31" s="327"/>
      <c r="AD31" s="2252" t="str">
        <f>IF(TITLE_NUMBER_PR_CHANGE="",IF(TITLE_NUMBER_PR="","",TITLE_NUMBER_PR),TITLE_NUMBER_PR_CHANGE)</f>
        <v>91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327"/>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45994.49936342592</v>
      </c>
      <c r="W34" s="2265"/>
      <c r="X34" s="2265"/>
      <c r="Y34" s="2265"/>
      <c r="Z34" s="2265"/>
      <c r="AA34" s="2265"/>
      <c r="AB34" s="2265"/>
      <c r="AC34" s="327"/>
      <c r="AD34" s="2265" t="str">
        <f>IF(TITLE_DATE_PR_CHANGE="",IF(TITLE_DATE_PR="","",TITLE_DATE_PR),TITLE_DATE_PR_CHANGE)</f>
        <v>45994.49936342592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91</v>
      </c>
      <c r="W35" s="2252"/>
      <c r="X35" s="2252"/>
      <c r="Y35" s="2252"/>
      <c r="Z35" s="2252"/>
      <c r="AA35" s="2252"/>
      <c r="AB35" s="2252"/>
      <c r="AC35" s="327"/>
      <c r="AD35" s="2252" t="str">
        <f>IF(TITLE_NUMBER_PR_CHANGE="",IF(TITLE_NUMBER_PR="","",TITLE_NUMBER_PR),TITLE_NUMBER_PR_CHANGE)</f>
        <v>91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416</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E0077-BA62-F109-75A4-0.54DB6F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1636"/>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45994.49936342592</v>
      </c>
      <c r="W30" s="2265"/>
      <c r="X30" s="2265"/>
      <c r="Y30" s="2265"/>
      <c r="Z30" s="2265"/>
      <c r="AA30" s="2265"/>
      <c r="AB30" s="2265"/>
      <c r="AC30" s="1636"/>
      <c r="AD30" s="2265" t="str">
        <f>IF(TITLE_DATE_PR_CHANGE="",IF(TITLE_DATE_PR="","",TITLE_DATE_PR),TITLE_DATE_PR_CHANGE)</f>
        <v>45994.49936342592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91</v>
      </c>
      <c r="W31" s="2252"/>
      <c r="X31" s="2252"/>
      <c r="Y31" s="2252"/>
      <c r="Z31" s="2252"/>
      <c r="AA31" s="2252"/>
      <c r="AB31" s="2252"/>
      <c r="AC31" s="1636"/>
      <c r="AD31" s="2252" t="str">
        <f>IF(TITLE_NUMBER_PR_CHANGE="",IF(TITLE_NUMBER_PR="","",TITLE_NUMBER_PR),TITLE_NUMBER_PR_CHANGE)</f>
        <v>91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1636"/>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45994.49936342592</v>
      </c>
      <c r="W34" s="2265"/>
      <c r="X34" s="2265"/>
      <c r="Y34" s="2265"/>
      <c r="Z34" s="2265"/>
      <c r="AA34" s="2265"/>
      <c r="AB34" s="2265"/>
      <c r="AC34" s="1636"/>
      <c r="AD34" s="2265" t="str">
        <f>IF(TITLE_DATE_PR_CHANGE="",IF(TITLE_DATE_PR="","",TITLE_DATE_PR),TITLE_DATE_PR_CHANGE)</f>
        <v>45994.49936342592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91</v>
      </c>
      <c r="W35" s="2252"/>
      <c r="X35" s="2252"/>
      <c r="Y35" s="2252"/>
      <c r="Z35" s="2252"/>
      <c r="AA35" s="2252"/>
      <c r="AB35" s="2252"/>
      <c r="AC35" s="1636"/>
      <c r="AD35" s="2252" t="str">
        <f>IF(TITLE_NUMBER_PR_CHANGE="",IF(TITLE_NUMBER_PR="","",TITLE_NUMBER_PR),TITLE_NUMBER_PR_CHANGE)</f>
        <v>91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89</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416</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213</v>
      </c>
      <c r="B54" s="1376" t="s">
        <v>214</v>
      </c>
      <c r="C54" s="1376" t="s">
        <v>215</v>
      </c>
      <c r="D54" s="1375"/>
      <c r="E54" s="2291"/>
      <c r="F54" s="2291"/>
      <c r="G54" s="2290"/>
      <c r="H54" s="1375"/>
      <c r="I54" s="1375"/>
      <c r="J54" s="1375"/>
      <c r="K54" s="1375"/>
      <c r="L54" s="1378"/>
      <c r="M54" s="1379"/>
      <c r="N54" s="1379"/>
      <c r="O54" s="352"/>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213</v>
      </c>
      <c r="B55" s="1376" t="s">
        <v>214</v>
      </c>
      <c r="C55" s="1375"/>
      <c r="D55" s="1375"/>
      <c r="E55" s="2291"/>
      <c r="F55" s="2290"/>
      <c r="G55" s="1375"/>
      <c r="H55" s="1375"/>
      <c r="I55" s="1375"/>
      <c r="J55" s="1375"/>
      <c r="K55" s="1375"/>
      <c r="L55" s="1378"/>
      <c r="M55" s="1380"/>
      <c r="N55" s="1380"/>
      <c r="O55" s="35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213</v>
      </c>
      <c r="B56" s="1376"/>
      <c r="C56" s="1376"/>
      <c r="D56" s="1376"/>
      <c r="E56" s="2290"/>
      <c r="F56" s="1376"/>
      <c r="G56" s="1376"/>
      <c r="H56" s="1376"/>
      <c r="I56" s="1376"/>
      <c r="J56" s="1376"/>
      <c r="K56" s="1376"/>
      <c r="L56" s="1382"/>
      <c r="M56" s="1380"/>
      <c r="N56" s="1380"/>
      <c r="O56" s="352"/>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632F6-E576-BABE-E33F-0.8C7057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1636"/>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45994.49936342592</v>
      </c>
      <c r="W30" s="2265"/>
      <c r="X30" s="2265"/>
      <c r="Y30" s="2265"/>
      <c r="Z30" s="2265"/>
      <c r="AA30" s="2265"/>
      <c r="AB30" s="2265"/>
      <c r="AC30" s="1636"/>
      <c r="AD30" s="2265" t="str">
        <f>IF(TITLE_DATE_PR_CHANGE="",IF(TITLE_DATE_PR="","",TITLE_DATE_PR),TITLE_DATE_PR_CHANGE)</f>
        <v>45994.49936342592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91</v>
      </c>
      <c r="W31" s="2252"/>
      <c r="X31" s="2252"/>
      <c r="Y31" s="2252"/>
      <c r="Z31" s="2252"/>
      <c r="AA31" s="2252"/>
      <c r="AB31" s="2252"/>
      <c r="AC31" s="1636"/>
      <c r="AD31" s="2252" t="str">
        <f>IF(TITLE_NUMBER_PR_CHANGE="",IF(TITLE_NUMBER_PR="","",TITLE_NUMBER_PR),TITLE_NUMBER_PR_CHANGE)</f>
        <v>91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1636"/>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45994.49936342592</v>
      </c>
      <c r="W34" s="2265"/>
      <c r="X34" s="2265"/>
      <c r="Y34" s="2265"/>
      <c r="Z34" s="2265"/>
      <c r="AA34" s="2265"/>
      <c r="AB34" s="2265"/>
      <c r="AC34" s="1636"/>
      <c r="AD34" s="2265" t="str">
        <f>IF(TITLE_DATE_PR_CHANGE="",IF(TITLE_DATE_PR="","",TITLE_DATE_PR),TITLE_DATE_PR_CHANGE)</f>
        <v>45994.49936342592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91</v>
      </c>
      <c r="W35" s="2252"/>
      <c r="X35" s="2252"/>
      <c r="Y35" s="2252"/>
      <c r="Z35" s="2252"/>
      <c r="AA35" s="2252"/>
      <c r="AB35" s="2252"/>
      <c r="AC35" s="1636"/>
      <c r="AD35" s="2252" t="str">
        <f>IF(TITLE_NUMBER_PR_CHANGE="",IF(TITLE_NUMBER_PR="","",TITLE_NUMBER_PR),TITLE_NUMBER_PR_CHANGE)</f>
        <v>91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89</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416</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213</v>
      </c>
      <c r="B54" s="1268" t="s">
        <v>214</v>
      </c>
      <c r="C54" s="1268" t="s">
        <v>215</v>
      </c>
      <c r="D54" s="1975"/>
      <c r="E54" s="2291"/>
      <c r="F54" s="2291"/>
      <c r="G54" s="2290"/>
      <c r="H54" s="1975"/>
      <c r="I54" s="1975"/>
      <c r="J54" s="1975"/>
      <c r="K54" s="1975"/>
      <c r="L54" s="1381"/>
      <c r="M54" s="1611"/>
      <c r="N54" s="1611"/>
      <c r="O54" s="163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213</v>
      </c>
      <c r="B55" s="1268" t="s">
        <v>214</v>
      </c>
      <c r="C55" s="1975"/>
      <c r="D55" s="1975"/>
      <c r="E55" s="2291"/>
      <c r="F55" s="2290"/>
      <c r="G55" s="1975"/>
      <c r="H55" s="1975"/>
      <c r="I55" s="1975"/>
      <c r="J55" s="1975"/>
      <c r="K55" s="1975"/>
      <c r="L55" s="1381"/>
      <c r="M55" s="1976"/>
      <c r="N55" s="1976"/>
      <c r="O55" s="1636"/>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213</v>
      </c>
      <c r="B56" s="1268"/>
      <c r="C56" s="1268"/>
      <c r="D56" s="1268"/>
      <c r="E56" s="2290"/>
      <c r="F56" s="1268"/>
      <c r="G56" s="1268"/>
      <c r="H56" s="1268"/>
      <c r="I56" s="1268"/>
      <c r="J56" s="1268"/>
      <c r="K56" s="1268"/>
      <c r="L56" s="1311"/>
      <c r="M56" s="1976"/>
      <c r="N56" s="1976"/>
      <c r="O56" s="1636"/>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2667B-A0D1-37D8-314C-0.162BEF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45994.49936342592</v>
      </c>
      <c r="W30" s="2265"/>
      <c r="X30" s="2265"/>
      <c r="Y30" s="2265"/>
      <c r="Z30" s="2265"/>
      <c r="AA30" s="2265"/>
      <c r="AB30" s="2265"/>
      <c r="AC30" s="327"/>
      <c r="AD30" s="2265" t="str">
        <f>IF(TITLE_DATE_PR_CHANGE="",IF(TITLE_DATE_PR="","",TITLE_DATE_PR),TITLE_DATE_PR_CHANGE)</f>
        <v>45994.49936342592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91</v>
      </c>
      <c r="W31" s="2252"/>
      <c r="X31" s="2252"/>
      <c r="Y31" s="2252"/>
      <c r="Z31" s="2252"/>
      <c r="AA31" s="2252"/>
      <c r="AB31" s="2252"/>
      <c r="AC31" s="327"/>
      <c r="AD31" s="2252" t="str">
        <f>IF(TITLE_NUMBER_PR_CHANGE="",IF(TITLE_NUMBER_PR="","",TITLE_NUMBER_PR),TITLE_NUMBER_PR_CHANGE)</f>
        <v>91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327"/>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45994.49936342592</v>
      </c>
      <c r="W34" s="2265"/>
      <c r="X34" s="2265"/>
      <c r="Y34" s="2265"/>
      <c r="Z34" s="2265"/>
      <c r="AA34" s="2265"/>
      <c r="AB34" s="2265"/>
      <c r="AC34" s="327"/>
      <c r="AD34" s="2265" t="str">
        <f>IF(TITLE_DATE_PR_CHANGE="",IF(TITLE_DATE_PR="","",TITLE_DATE_PR),TITLE_DATE_PR_CHANGE)</f>
        <v>45994.49936342592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91</v>
      </c>
      <c r="W35" s="2252"/>
      <c r="X35" s="2252"/>
      <c r="Y35" s="2252"/>
      <c r="Z35" s="2252"/>
      <c r="AA35" s="2252"/>
      <c r="AB35" s="2252"/>
      <c r="AC35" s="327"/>
      <c r="AD35" s="2252" t="str">
        <f>IF(TITLE_NUMBER_PR_CHANGE="",IF(TITLE_NUMBER_PR="","",TITLE_NUMBER_PR),TITLE_NUMBER_PR_CHANGE)</f>
        <v>91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89</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195</v>
      </c>
      <c r="B47" s="1364" t="s">
        <v>196</v>
      </c>
      <c r="C47" s="1364" t="s">
        <v>197</v>
      </c>
      <c r="D47" s="1364" t="s">
        <v>198</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195</v>
      </c>
      <c r="B48" s="1364" t="s">
        <v>196</v>
      </c>
      <c r="C48" s="1364" t="s">
        <v>197</v>
      </c>
      <c r="D48" s="1364" t="s">
        <v>198</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416</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7145-A737-DEB2-3DBB-0.10072A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45994.49936342592</v>
      </c>
      <c r="W30" s="2265"/>
      <c r="X30" s="2265"/>
      <c r="Y30" s="2265"/>
      <c r="Z30" s="2265"/>
      <c r="AA30" s="2265"/>
      <c r="AB30" s="2265"/>
      <c r="AC30" s="327"/>
      <c r="AD30" s="2265" t="str">
        <f>IF(TITLE_DATE_PR_CHANGE="",IF(TITLE_DATE_PR="","",TITLE_DATE_PR),TITLE_DATE_PR_CHANGE)</f>
        <v>45994.49936342592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91</v>
      </c>
      <c r="W31" s="2252"/>
      <c r="X31" s="2252"/>
      <c r="Y31" s="2252"/>
      <c r="Z31" s="2252"/>
      <c r="AA31" s="2252"/>
      <c r="AB31" s="2252"/>
      <c r="AC31" s="327"/>
      <c r="AD31" s="2252" t="str">
        <f>IF(TITLE_NUMBER_PR_CHANGE="",IF(TITLE_NUMBER_PR="","",TITLE_NUMBER_PR),TITLE_NUMBER_PR_CHANGE)</f>
        <v>91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327"/>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45994.49936342592</v>
      </c>
      <c r="W34" s="2265"/>
      <c r="X34" s="2265"/>
      <c r="Y34" s="2265"/>
      <c r="Z34" s="2265"/>
      <c r="AA34" s="2265"/>
      <c r="AB34" s="2265"/>
      <c r="AC34" s="327"/>
      <c r="AD34" s="2265" t="str">
        <f>IF(TITLE_DATE_PR_CHANGE="",IF(TITLE_DATE_PR="","",TITLE_DATE_PR),TITLE_DATE_PR_CHANGE)</f>
        <v>45994.49936342592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91</v>
      </c>
      <c r="W35" s="2252"/>
      <c r="X35" s="2252"/>
      <c r="Y35" s="2252"/>
      <c r="Z35" s="2252"/>
      <c r="AA35" s="2252"/>
      <c r="AB35" s="2252"/>
      <c r="AC35" s="327"/>
      <c r="AD35" s="2252" t="str">
        <f>IF(TITLE_NUMBER_PR_CHANGE="",IF(TITLE_NUMBER_PR="","",TITLE_NUMBER_PR),TITLE_NUMBER_PR_CHANGE)</f>
        <v>91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171</v>
      </c>
      <c r="B47" s="1344" t="s">
        <v>172</v>
      </c>
      <c r="C47" s="1344" t="s">
        <v>173</v>
      </c>
      <c r="D47" s="1344" t="s">
        <v>174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171</v>
      </c>
      <c r="B48" s="1364" t="s">
        <v>172</v>
      </c>
      <c r="C48" s="1364" t="s">
        <v>173</v>
      </c>
      <c r="D48" s="1364" t="s">
        <v>174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454</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67BE8-D646-C8D4-1C15-0.1253A6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45994.49936342592</v>
      </c>
      <c r="W30" s="2265"/>
      <c r="X30" s="2265"/>
      <c r="Y30" s="2265"/>
      <c r="Z30" s="2265"/>
      <c r="AA30" s="2265"/>
      <c r="AB30" s="2265"/>
      <c r="AC30" s="327"/>
      <c r="AD30" s="2265" t="str">
        <f>IF(TITLE_DATE_PR_CHANGE="",IF(TITLE_DATE_PR="","",TITLE_DATE_PR),TITLE_DATE_PR_CHANGE)</f>
        <v>45994.49936342592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91</v>
      </c>
      <c r="W31" s="2252"/>
      <c r="X31" s="2252"/>
      <c r="Y31" s="2252"/>
      <c r="Z31" s="2252"/>
      <c r="AA31" s="2252"/>
      <c r="AB31" s="2252"/>
      <c r="AC31" s="327"/>
      <c r="AD31" s="2252" t="str">
        <f>IF(TITLE_NUMBER_PR_CHANGE="",IF(TITLE_NUMBER_PR="","",TITLE_NUMBER_PR),TITLE_NUMBER_PR_CHANGE)</f>
        <v>91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327"/>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45994.49936342592</v>
      </c>
      <c r="W34" s="2265"/>
      <c r="X34" s="2265"/>
      <c r="Y34" s="2265"/>
      <c r="Z34" s="2265"/>
      <c r="AA34" s="2265"/>
      <c r="AB34" s="2265"/>
      <c r="AC34" s="327"/>
      <c r="AD34" s="2265" t="str">
        <f>IF(TITLE_DATE_PR_CHANGE="",IF(TITLE_DATE_PR="","",TITLE_DATE_PR),TITLE_DATE_PR_CHANGE)</f>
        <v>45994.49936342592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91</v>
      </c>
      <c r="W35" s="2252"/>
      <c r="X35" s="2252"/>
      <c r="Y35" s="2252"/>
      <c r="Z35" s="2252"/>
      <c r="AA35" s="2252"/>
      <c r="AB35" s="2252"/>
      <c r="AC35" s="327"/>
      <c r="AD35" s="2252" t="str">
        <f>IF(TITLE_NUMBER_PR_CHANGE="",IF(TITLE_NUMBER_PR="","",TITLE_NUMBER_PR),TITLE_NUMBER_PR_CHANGE)</f>
        <v>91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454</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0B84E-83A5-D1EF-0196-0.666352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45994.49936342592</v>
      </c>
      <c r="W30" s="2265"/>
      <c r="X30" s="2265"/>
      <c r="Y30" s="2265"/>
      <c r="Z30" s="2265"/>
      <c r="AA30" s="2265"/>
      <c r="AB30" s="2265"/>
      <c r="AC30" s="327"/>
      <c r="AD30" s="2265" t="str">
        <f>IF(TITLE_DATE_PR_CHANGE="",IF(TITLE_DATE_PR="","",TITLE_DATE_PR),TITLE_DATE_PR_CHANGE)</f>
        <v>45994.49936342592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91</v>
      </c>
      <c r="W31" s="2252"/>
      <c r="X31" s="2252"/>
      <c r="Y31" s="2252"/>
      <c r="Z31" s="2252"/>
      <c r="AA31" s="2252"/>
      <c r="AB31" s="2252"/>
      <c r="AC31" s="327"/>
      <c r="AD31" s="2252" t="str">
        <f>IF(TITLE_NUMBER_PR_CHANGE="",IF(TITLE_NUMBER_PR="","",TITLE_NUMBER_PR),TITLE_NUMBER_PR_CHANGE)</f>
        <v>91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https://data-platform.ru/lk/ru_1_62/?public_token=YzBiM2E2NzYtYjljZS00ZmQzLWIwZjEtMjI0NGE5M2FhMjIyO2FuYWx5dGljcw%3D%3D#/</v>
      </c>
      <c r="W32" s="2252"/>
      <c r="X32" s="2252"/>
      <c r="Y32" s="2252"/>
      <c r="Z32" s="2252"/>
      <c r="AA32" s="2252"/>
      <c r="AB32" s="2252"/>
      <c r="AC32" s="327"/>
      <c r="AD32" s="2252" t="str">
        <f>IF(TITLE_IST_PUB_CHANGE="",IF(TITLE_IST_PUB="","",TITLE_IST_PUB),TITLE_IST_PUB_CHANGE)</f>
        <v>https://data-platform.ru/lk/ru_1_62/?public_token=YzBiM2E2NzYtYjljZS00ZmQzLWIwZjEtMjI0NGE5M2FhMjIyO2FuYWx5dGljcw%3D%3D#/</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45994.49936342592</v>
      </c>
      <c r="W34" s="2265"/>
      <c r="X34" s="2265"/>
      <c r="Y34" s="2265"/>
      <c r="Z34" s="2265"/>
      <c r="AA34" s="2265"/>
      <c r="AB34" s="2265"/>
      <c r="AC34" s="327"/>
      <c r="AD34" s="2265" t="str">
        <f>IF(TITLE_DATE_PR_CHANGE="",IF(TITLE_DATE_PR="","",TITLE_DATE_PR),TITLE_DATE_PR_CHANGE)</f>
        <v>45994.49936342592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91</v>
      </c>
      <c r="W35" s="2252"/>
      <c r="X35" s="2252"/>
      <c r="Y35" s="2252"/>
      <c r="Z35" s="2252"/>
      <c r="AA35" s="2252"/>
      <c r="AB35" s="2252"/>
      <c r="AC35" s="327"/>
      <c r="AD35" s="2252" t="str">
        <f>IF(TITLE_NUMBER_PR_CHANGE="",IF(TITLE_NUMBER_PR="","",TITLE_NUMBER_PR),TITLE_NUMBER_PR_CHANGE)</f>
        <v>91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454</v>
      </c>
      <c r="AN49" s="512">
        <f>STRCHECKDATE(V50:AL50)</f>
      </c>
      <c r="AO49" s="501"/>
      <c r="AP49" s="501" t="str">
        <f>IF(T49="","",T49)</f>
        <v/>
      </c>
      <c r="AQ49" s="501"/>
      <c r="AR49" s="501"/>
      <c r="AS49" s="1156">
        <v>21</v>
      </c>
    </row>
    <row customHeight="1" ht="0">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189</v>
      </c>
      <c r="B55" s="1344" t="s">
        <v>190</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189</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791B-7053-5ECC-EFFB-0.081C60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Рязанская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Главное управление "Региональная энергетическая комиссия" Рязанской области</v>
      </c>
      <c r="Y33" s="2252"/>
      <c r="Z33" s="2252"/>
      <c r="AA33" s="2252"/>
      <c r="AB33" s="2252"/>
      <c r="AC33" s="2252"/>
      <c r="AD33" s="2252"/>
      <c r="AE33" s="2252"/>
      <c r="AF33" s="327"/>
      <c r="AG33" s="2252" t="str">
        <f>IF(TITLE_NAME_OR_PR_CHANGE="",IF(TITLE_NAME_OR_PR="","",TITLE_NAME_OR_PR),TITLE_NAME_OR_PR_CHANGE)</f>
        <v>Главное управление "Региональная энергетическая комиссия" Рязанской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45994.49936342592</v>
      </c>
      <c r="Y34" s="2265"/>
      <c r="Z34" s="2265"/>
      <c r="AA34" s="2265"/>
      <c r="AB34" s="2265"/>
      <c r="AC34" s="2265"/>
      <c r="AD34" s="2265"/>
      <c r="AE34" s="2265"/>
      <c r="AF34" s="327"/>
      <c r="AG34" s="2265" t="str">
        <f>IF(TITLE_DATE_PR_CHANGE="",IF(TITLE_DATE_PR="","",TITLE_DATE_PR),TITLE_DATE_PR_CHANGE)</f>
        <v>45994.49936342592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91</v>
      </c>
      <c r="Y35" s="2252"/>
      <c r="Z35" s="2252"/>
      <c r="AA35" s="2252"/>
      <c r="AB35" s="2252"/>
      <c r="AC35" s="2252"/>
      <c r="AD35" s="2252"/>
      <c r="AE35" s="2252"/>
      <c r="AF35" s="327"/>
      <c r="AG35" s="2252" t="str">
        <f>IF(TITLE_NUMBER_PR_CHANGE="",IF(TITLE_NUMBER_PR="","",TITLE_NUMBER_PR),TITLE_NUMBER_PR_CHANGE)</f>
        <v>91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https://data-platform.ru/lk/ru_1_62/?public_token=YzBiM2E2NzYtYjljZS00ZmQzLWIwZjEtMjI0NGE5M2FhMjIyO2FuYWx5dGljcw%3D%3D#/</v>
      </c>
      <c r="Y36" s="2252"/>
      <c r="Z36" s="2252"/>
      <c r="AA36" s="2252"/>
      <c r="AB36" s="2252"/>
      <c r="AC36" s="2252"/>
      <c r="AD36" s="2252"/>
      <c r="AE36" s="2252"/>
      <c r="AF36" s="327"/>
      <c r="AG36" s="2252" t="str">
        <f>IF(TITLE_IST_PUB_CHANGE="",IF(TITLE_IST_PUB="","",TITLE_IST_PUB),TITLE_IST_PUB_CHANGE)</f>
        <v>https://data-platform.ru/lk/ru_1_62/?public_token=YzBiM2E2NzYtYjljZS00ZmQzLWIwZjEtMjI0NGE5M2FhMjIyO2FuYWx5dGljcw%3D%3D#/</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45994.49936342592</v>
      </c>
      <c r="Y38" s="2265"/>
      <c r="Z38" s="2265"/>
      <c r="AA38" s="2265"/>
      <c r="AB38" s="2265"/>
      <c r="AC38" s="2265"/>
      <c r="AD38" s="2265"/>
      <c r="AE38" s="2265"/>
      <c r="AF38" s="327"/>
      <c r="AG38" s="2265" t="str">
        <f>IF(TITLE_DATE_PR_CHANGE="",IF(TITLE_DATE_PR="","",TITLE_DATE_PR),TITLE_DATE_PR_CHANGE)</f>
        <v>45994.49936342592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91</v>
      </c>
      <c r="Y39" s="2252"/>
      <c r="Z39" s="2252"/>
      <c r="AA39" s="2252"/>
      <c r="AB39" s="2252"/>
      <c r="AC39" s="2252"/>
      <c r="AD39" s="2252"/>
      <c r="AE39" s="2252"/>
      <c r="AF39" s="327"/>
      <c r="AG39" s="2252" t="str">
        <f>IF(TITLE_NUMBER_PR_CHANGE="",IF(TITLE_NUMBER_PR="","",TITLE_NUMBER_PR),TITLE_NUMBER_PR_CHANGE)</f>
        <v>91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89</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138</v>
      </c>
      <c r="C47" s="1260" t="s">
        <v>139</v>
      </c>
      <c r="D47" s="1260" t="s">
        <v>140</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177</v>
      </c>
      <c r="B50" s="1268" t="s">
        <v>178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177</v>
      </c>
      <c r="B51" s="1268" t="s">
        <v>178</v>
      </c>
      <c r="C51" s="1268" t="s">
        <v>179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177</v>
      </c>
      <c r="B52" s="1268" t="s">
        <v>178</v>
      </c>
      <c r="C52" s="1268" t="s">
        <v>179</v>
      </c>
      <c r="D52" s="1268" t="s">
        <v>180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177</v>
      </c>
      <c r="B53" s="1376" t="s">
        <v>178</v>
      </c>
      <c r="C53" s="1376" t="s">
        <v>179</v>
      </c>
      <c r="D53" s="1376" t="s">
        <v>180</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177</v>
      </c>
      <c r="B54" s="1268" t="s">
        <v>178</v>
      </c>
      <c r="C54" s="1268" t="s">
        <v>179</v>
      </c>
      <c r="D54" s="1268" t="s">
        <v>180</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177</v>
      </c>
      <c r="B55" s="1268" t="s">
        <v>178</v>
      </c>
      <c r="C55" s="1268" t="s">
        <v>179</v>
      </c>
      <c r="D55" s="1268" t="s">
        <v>180</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455</v>
      </c>
      <c r="AR55" s="512">
        <f>STRCHECKDATE(X57:AP57)</f>
      </c>
      <c r="AS55" s="501"/>
      <c r="AT55" s="501" t="str">
        <f>IF(V55="","",V55)</f>
        <v/>
      </c>
      <c r="AU55" s="501"/>
      <c r="AV55" s="501"/>
      <c r="AW55" s="1156">
        <v>21</v>
      </c>
    </row>
    <row customHeight="1" ht="11.549999999999999">
      <c r="A56" s="1268" t="s">
        <v>177</v>
      </c>
      <c r="B56" s="1268" t="s">
        <v>178</v>
      </c>
      <c r="C56" s="1268" t="s">
        <v>179</v>
      </c>
      <c r="D56" s="1268" t="s">
        <v>180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177</v>
      </c>
      <c r="B57" s="1268" t="s">
        <v>178</v>
      </c>
      <c r="C57" s="1268" t="s">
        <v>179</v>
      </c>
      <c r="D57" s="1268" t="s">
        <v>180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177</v>
      </c>
      <c r="B58" s="1268" t="s">
        <v>178</v>
      </c>
      <c r="C58" s="1268" t="s">
        <v>179</v>
      </c>
      <c r="D58" s="1268" t="s">
        <v>180</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177</v>
      </c>
      <c r="B59" s="1268" t="s">
        <v>178</v>
      </c>
      <c r="C59" s="1268" t="s">
        <v>179</v>
      </c>
      <c r="D59" s="1268" t="s">
        <v>180</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177</v>
      </c>
      <c r="B60" s="1268" t="s">
        <v>178</v>
      </c>
      <c r="C60" s="1268" t="s">
        <v>179</v>
      </c>
      <c r="D60" s="1268" t="s">
        <v>180</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177</v>
      </c>
      <c r="B61" s="1268" t="s">
        <v>178</v>
      </c>
      <c r="C61" s="1268" t="s">
        <v>179</v>
      </c>
      <c r="D61" s="1268" t="s">
        <v>180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177</v>
      </c>
      <c r="B62" s="1376" t="s">
        <v>178</v>
      </c>
      <c r="C62" s="1376" t="s">
        <v>179</v>
      </c>
      <c r="D62" s="1375"/>
      <c r="E62" s="2291"/>
      <c r="F62" s="2291"/>
      <c r="G62" s="2290"/>
      <c r="H62" s="1375"/>
      <c r="I62" s="1375"/>
      <c r="J62" s="1375"/>
      <c r="K62" s="1375"/>
      <c r="L62" s="1375"/>
      <c r="M62" s="1378"/>
      <c r="N62" s="1379"/>
      <c r="O62" s="1379"/>
      <c r="P62" s="352"/>
      <c r="Q62" s="1317"/>
      <c r="R62" s="1318"/>
      <c r="S62" s="1317"/>
      <c r="T62" s="1317"/>
      <c r="U62" s="1323"/>
      <c r="V62" s="1326" t="s">
        <v>420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177</v>
      </c>
      <c r="B63" s="1376" t="s">
        <v>178</v>
      </c>
      <c r="C63" s="1375"/>
      <c r="D63" s="1375"/>
      <c r="E63" s="2291"/>
      <c r="F63" s="2290"/>
      <c r="G63" s="1375"/>
      <c r="H63" s="1375"/>
      <c r="I63" s="1375"/>
      <c r="J63" s="1375"/>
      <c r="K63" s="1375"/>
      <c r="L63" s="1375"/>
      <c r="M63" s="1378"/>
      <c r="N63" s="1380"/>
      <c r="O63" s="1380"/>
      <c r="P63" s="352"/>
      <c r="Q63" s="1317"/>
      <c r="R63" s="1318"/>
      <c r="S63" s="1317"/>
      <c r="T63" s="1317"/>
      <c r="U63" s="1323"/>
      <c r="V63" s="1326" t="s">
        <v>232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177</v>
      </c>
      <c r="B64" s="1376"/>
      <c r="C64" s="1376"/>
      <c r="D64" s="1376"/>
      <c r="E64" s="2290"/>
      <c r="F64" s="1376"/>
      <c r="G64" s="1376"/>
      <c r="H64" s="1376"/>
      <c r="I64" s="1376"/>
      <c r="J64" s="1376"/>
      <c r="K64" s="1376"/>
      <c r="L64" s="1376"/>
      <c r="M64" s="1382"/>
      <c r="N64" s="1380"/>
      <c r="O64" s="1380"/>
      <c r="P64" s="352"/>
      <c r="Q64" s="381"/>
      <c r="R64" s="1345"/>
      <c r="S64" s="381"/>
      <c r="T64" s="381"/>
      <c r="U64" s="1323"/>
      <c r="V64" s="1326" t="s">
        <v>233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B826FB-29AC-CD25-866C-0.055D453B}" mc:Ignorable="x14ac xr xr2 xr3">
  <sheetPr>
    <tabColor rgb="FFCCCCFF"/>
  </sheetPr>
  <dimension ref="A1:Q79"/>
  <sheetViews>
    <sheetView topLeftCell="A1" showGridLines="0" zoomScale="90" workbookViewId="0">
      <selection activeCell="F24" sqref="F2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46023.483402777776</v>
      </c>
      <c r="G11" s="78"/>
      <c r="H11" s="774" t="s">
        <v>22</v>
      </c>
      <c r="J11" s="877" t="s">
        <v>23</v>
      </c>
      <c r="Q11" s="75">
        <v>0</v>
      </c>
    </row>
    <row customHeight="1" ht="22.5">
      <c r="A12" s="2099"/>
      <c r="D12" s="76"/>
      <c r="E12" s="1166" t="s">
        <v>24</v>
      </c>
      <c r="F12" s="1733">
        <v>47848.48355324074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45994.49936342592</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0"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883F63-4ECF-76D4-D688-0.203D5CCF}"/>
    <hyperlink ref="H17" location="Титульный!H9" display="Как заполнить?" tooltip="Помощь по работе с полями отчётной формы" xr:uid="{F5E4277F-B80A-53D3-6055-0.6C81F2F6}"/>
    <hyperlink ref="F24" r:id="rId4" xr:uid="{09DF8D2C-A1DA-7EC2-878D-0.7037ED46}"/>
    <hyperlink ref="H39" location="Титульный!H9" display="Как заполнить?" tooltip="Помощь по работе с полями отчётной формы" xr:uid="{E09FEF47-A176-AB73-2DD8-0.C9F4C913}"/>
    <hyperlink ref="H62" location="Титульный!H9" display="Как заполнить?" tooltip="Помощь по работе с полями отчётной формы" xr:uid="{B43302F4-2AA3-AF2F-BD3A-0.0A7940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EA212-F707-A104-8266-0.ECF627D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Рязанская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Главное управление "Региональная энергетическая комиссия" Рязанской области</v>
      </c>
      <c r="W30" s="2252"/>
      <c r="X30" s="2252"/>
      <c r="Y30" s="2252"/>
      <c r="Z30" s="2252"/>
      <c r="AA30" s="327"/>
      <c r="AB30" s="2252" t="str">
        <f>IF(TITLE_NAME_OR_PR_CHANGE="",IF(TITLE_NAME_OR_PR="","",TITLE_NAME_OR_PR),TITLE_NAME_OR_PR_CHANGE)</f>
        <v>Главное управление "Региональная энергетическая комиссия" Рязанской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45994.49936342592</v>
      </c>
      <c r="W31" s="2265"/>
      <c r="X31" s="2265"/>
      <c r="Y31" s="2265"/>
      <c r="Z31" s="2265"/>
      <c r="AA31" s="327"/>
      <c r="AB31" s="2265" t="str">
        <f>IF(TITLE_DATE_PR_CHANGE="",IF(TITLE_DATE_PR="","",TITLE_DATE_PR),TITLE_DATE_PR_CHANGE)</f>
        <v>45994.49936342592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91</v>
      </c>
      <c r="W32" s="2252"/>
      <c r="X32" s="2252"/>
      <c r="Y32" s="2252"/>
      <c r="Z32" s="2252"/>
      <c r="AA32" s="327"/>
      <c r="AB32" s="2252" t="str">
        <f>IF(TITLE_NUMBER_PR_CHANGE="",IF(TITLE_NUMBER_PR="","",TITLE_NUMBER_PR),TITLE_NUMBER_PR_CHANGE)</f>
        <v>91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https://data-platform.ru/lk/ru_1_62/?public_token=YzBiM2E2NzYtYjljZS00ZmQzLWIwZjEtMjI0NGE5M2FhMjIyO2FuYWx5dGljcw%3D%3D#/</v>
      </c>
      <c r="W33" s="2252"/>
      <c r="X33" s="2252"/>
      <c r="Y33" s="2252"/>
      <c r="Z33" s="2252"/>
      <c r="AA33" s="327"/>
      <c r="AB33" s="2252" t="str">
        <f>IF(TITLE_IST_PUB_CHANGE="",IF(TITLE_IST_PUB="","",TITLE_IST_PUB),TITLE_IST_PUB_CHANGE)</f>
        <v>https://data-platform.ru/lk/ru_1_62/?public_token=YzBiM2E2NzYtYjljZS00ZmQzLWIwZjEtMjI0NGE5M2FhMjIyO2FuYWx5dGljcw%3D%3D#/</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45994.49936342592</v>
      </c>
      <c r="W35" s="2265"/>
      <c r="X35" s="2265"/>
      <c r="Y35" s="2265"/>
      <c r="Z35" s="2265"/>
      <c r="AA35" s="327"/>
      <c r="AB35" s="2265" t="str">
        <f>IF(TITLE_DATE_PR_CHANGE="",IF(TITLE_DATE_PR="","",TITLE_DATE_PR),TITLE_DATE_PR_CHANGE)</f>
        <v>45994.49936342592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91</v>
      </c>
      <c r="W36" s="2252"/>
      <c r="X36" s="2252"/>
      <c r="Y36" s="2252"/>
      <c r="Z36" s="2252"/>
      <c r="AA36" s="327"/>
      <c r="AB36" s="2252" t="str">
        <f>IF(TITLE_NUMBER_PR_CHANGE="",IF(TITLE_NUMBER_PR="","",TITLE_NUMBER_PR),TITLE_NUMBER_PR_CHANGE)</f>
        <v>91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89</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201</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201</v>
      </c>
      <c r="B46" s="1364" t="s">
        <v>202</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201</v>
      </c>
      <c r="B47" s="1364" t="s">
        <v>202</v>
      </c>
      <c r="C47" s="1364" t="s">
        <v>203</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201</v>
      </c>
      <c r="B48" s="1364" t="s">
        <v>202</v>
      </c>
      <c r="C48" s="1364" t="s">
        <v>203</v>
      </c>
      <c r="D48" s="1364" t="s">
        <v>204</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201</v>
      </c>
      <c r="B49" s="1344" t="s">
        <v>202</v>
      </c>
      <c r="C49" s="1344" t="s">
        <v>203</v>
      </c>
      <c r="D49" s="1344" t="s">
        <v>204</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201</v>
      </c>
      <c r="B50" s="1344" t="s">
        <v>202</v>
      </c>
      <c r="C50" s="1344" t="s">
        <v>203</v>
      </c>
      <c r="D50" s="1344" t="s">
        <v>204</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201</v>
      </c>
      <c r="B51" s="1364" t="s">
        <v>202</v>
      </c>
      <c r="C51" s="1364" t="s">
        <v>203</v>
      </c>
      <c r="D51" s="1364" t="s">
        <v>204</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483</v>
      </c>
      <c r="AV51" s="512">
        <f>STRCHECKDATE(V54:AT54)</f>
      </c>
      <c r="AW51" s="501"/>
      <c r="AX51" s="501" t="str">
        <f>IF(T51="","",T51)</f>
        <v/>
      </c>
      <c r="AY51" s="501"/>
      <c r="AZ51" s="501"/>
      <c r="BA51" s="1156">
        <v>21</v>
      </c>
    </row>
    <row customHeight="1" ht="11.549999999999999">
      <c r="A52" s="1364" t="s">
        <v>201</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201</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201</v>
      </c>
      <c r="B54" s="1364" t="s">
        <v>202</v>
      </c>
      <c r="C54" s="1364" t="s">
        <v>203</v>
      </c>
      <c r="D54" s="1364" t="s">
        <v>204</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201</v>
      </c>
      <c r="B55" s="1364" t="s">
        <v>202</v>
      </c>
      <c r="C55" s="1364" t="s">
        <v>203</v>
      </c>
      <c r="D55" s="1364" t="s">
        <v>204</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201</v>
      </c>
      <c r="B56" s="1344" t="s">
        <v>202</v>
      </c>
      <c r="C56" s="1344" t="s">
        <v>203</v>
      </c>
      <c r="D56" s="1344" t="s">
        <v>204</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201</v>
      </c>
      <c r="B57" s="1344" t="s">
        <v>202</v>
      </c>
      <c r="C57" s="1344" t="s">
        <v>203</v>
      </c>
      <c r="D57" s="1344" t="s">
        <v>204</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201</v>
      </c>
      <c r="B58" s="1344" t="s">
        <v>202</v>
      </c>
      <c r="C58" s="1344" t="s">
        <v>203</v>
      </c>
      <c r="D58" s="1315"/>
      <c r="E58" s="2260"/>
      <c r="F58" s="2260"/>
      <c r="G58" s="2259"/>
      <c r="H58" s="1315"/>
      <c r="I58" s="1315"/>
      <c r="J58" s="1315"/>
      <c r="K58" s="1315"/>
      <c r="L58" s="1340"/>
      <c r="M58" s="1316"/>
      <c r="N58" s="1316"/>
      <c r="P58" s="1317"/>
      <c r="Q58" s="1318"/>
      <c r="R58" s="1317"/>
      <c r="S58" s="1323"/>
      <c r="T58" s="1326" t="s">
        <v>420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201</v>
      </c>
      <c r="B59" s="1344" t="s">
        <v>202</v>
      </c>
      <c r="C59" s="1315"/>
      <c r="D59" s="1315"/>
      <c r="E59" s="2260"/>
      <c r="F59" s="2259"/>
      <c r="G59" s="1315"/>
      <c r="H59" s="1315"/>
      <c r="I59" s="1315"/>
      <c r="J59" s="1315"/>
      <c r="K59" s="1315"/>
      <c r="L59" s="1340"/>
      <c r="M59" s="1322"/>
      <c r="N59" s="1322"/>
      <c r="P59" s="1317"/>
      <c r="Q59" s="1318"/>
      <c r="R59" s="1317"/>
      <c r="S59" s="1323"/>
      <c r="T59" s="1326" t="s">
        <v>232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201</v>
      </c>
      <c r="B60" s="1344"/>
      <c r="C60" s="1344"/>
      <c r="D60" s="1344"/>
      <c r="E60" s="2260"/>
      <c r="F60" s="1344"/>
      <c r="G60" s="1344"/>
      <c r="H60" s="1344"/>
      <c r="I60" s="1344"/>
      <c r="J60" s="1344"/>
      <c r="K60" s="1344"/>
      <c r="L60" s="1347"/>
      <c r="M60" s="1322"/>
      <c r="N60" s="1322"/>
      <c r="O60" s="519"/>
      <c r="P60" s="381"/>
      <c r="Q60" s="1345"/>
      <c r="R60" s="381"/>
      <c r="S60" s="1323"/>
      <c r="T60" s="1326" t="s">
        <v>233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201</v>
      </c>
      <c r="B61" s="1344"/>
      <c r="C61" s="1344"/>
      <c r="D61" s="1344"/>
      <c r="E61" s="2259"/>
      <c r="F61" s="1344"/>
      <c r="G61" s="1344"/>
      <c r="H61" s="1344"/>
      <c r="I61" s="1344"/>
      <c r="J61" s="1344"/>
      <c r="K61" s="1344"/>
      <c r="L61" s="1347"/>
      <c r="M61" s="1322"/>
      <c r="N61" s="1322"/>
      <c r="O61" s="519"/>
      <c r="P61" s="381"/>
      <c r="Q61" s="1345"/>
      <c r="R61" s="381"/>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5D239-E843-4307-1AB2-0.FB0DB3F7}" mc:Ignorable="x14ac xr xr2 xr3">
  <sheetPr>
    <tabColor theme="6" tint="0.4"/>
  </sheetPr>
  <dimension ref="A1:DB58"/>
  <sheetViews>
    <sheetView topLeftCell="P23" showGridLines="0" zoomScale="90" workbookViewId="0" tabSelected="1">
      <selection activeCell="CN46" sqref="CN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2.57421875" customWidth="1"/>
    <col min="33" max="33" style="1636" width="3.7109375" customWidth="1"/>
    <col min="34" max="34" style="1636" width="13.140625" customWidth="1"/>
    <col min="35" max="35" style="1636" width="8.57421875" customWidth="1"/>
    <col min="37" max="37" style="65" width="5.57421875" customWidth="1"/>
    <col min="38" max="38" style="65" width="7.00390625" customWidth="1"/>
    <col min="39" max="39" style="65" width="12.8515625" customWidth="1"/>
    <col min="40" max="40" style="65" width="8.421875" customWidth="1"/>
    <col min="41" max="41" style="65" width="12.57421875" customWidth="1"/>
    <col min="44" max="44" style="65" width="7.7109375" customWidth="1"/>
    <col min="45" max="45" style="65" width="8.7109375" customWidth="1"/>
    <col min="46" max="46" style="65" width="12.7109375" customWidth="1"/>
    <col min="47" max="47" style="65" width="9.57421875" customWidth="1"/>
    <col min="48" max="48" style="65" width="13.28125" customWidth="1"/>
    <col min="53" max="53" style="65" width="11.57421875" customWidth="1"/>
    <col min="55" max="55" style="65" width="12.00390625" customWidth="1"/>
    <col min="59" max="59" style="65" width="10.00390625" customWidth="1"/>
    <col min="60" max="60" style="65" width="12.7109375" customWidth="1"/>
    <col min="62" max="62" style="65" width="11.7109375" customWidth="1"/>
    <col min="67" max="67" style="65" width="12.421875" customWidth="1"/>
    <col min="69" max="69" style="65" width="13.28125" customWidth="1"/>
    <col min="74" max="74" style="65" width="12.421875" customWidth="1"/>
    <col min="76" max="76" style="65" width="12.28125" customWidth="1"/>
    <col min="81" max="81" style="65" width="12.00390625" customWidth="1"/>
    <col min="83" max="83" style="65" width="12.8515625" customWidth="1"/>
    <col min="88" max="88" style="65" width="13.28125" customWidth="1"/>
    <col min="90" max="90" style="65" width="13.421875" customWidth="1"/>
    <col min="95" max="95" style="65" width="14.00390625" customWidth="1"/>
    <col min="97" max="97" style="65" width="12.28125" customWidth="1"/>
    <col min="98" max="98" style="65" width="10.57421875" hidden="1"/>
    <col min="99" max="99" style="1636" width="4.00390625" customWidth="1"/>
    <col min="100" max="100" style="1636" width="115.00390625" customWidth="1"/>
    <col min="101" max="105" style="1643" width="10.00390625" customWidth="1"/>
    <col min="106" max="106" style="1636" width="10.57421875" hidden="1"/>
  </cols>
  <sheetData>
    <row customHeight="1" ht="22.5" hidden="1">
      <c r="X1" s="328"/>
      <c r="Y1" s="328"/>
      <c r="AE1" s="328"/>
      <c r="AF1" s="328"/>
      <c r="AJ1" s="1636"/>
      <c r="AK1" s="2644"/>
      <c r="AL1" s="2644"/>
      <c r="AM1" s="2644"/>
      <c r="AN1" s="2644"/>
      <c r="AO1" s="2644"/>
      <c r="AP1" s="1636"/>
      <c r="AQ1" s="1636"/>
      <c r="AR1" s="2644"/>
      <c r="AS1" s="2644"/>
      <c r="AT1" s="2644"/>
      <c r="AU1" s="2644"/>
      <c r="AV1" s="2644"/>
      <c r="AW1" s="1636"/>
      <c r="AX1" s="1636"/>
      <c r="AY1" s="1636"/>
      <c r="AZ1" s="1636"/>
      <c r="BA1" s="2644"/>
      <c r="BB1" s="1636"/>
      <c r="BC1" s="2644"/>
      <c r="BD1" s="1636"/>
      <c r="BE1" s="1636"/>
      <c r="BF1" s="1636"/>
      <c r="BG1" s="2644"/>
      <c r="BH1" s="2644"/>
      <c r="BI1" s="1636"/>
      <c r="BJ1" s="2644"/>
      <c r="BK1" s="1636"/>
      <c r="BL1" s="1636"/>
      <c r="BM1" s="1636"/>
      <c r="BN1" s="1636"/>
      <c r="BO1" s="2644"/>
      <c r="BP1" s="1636"/>
      <c r="BQ1" s="2644"/>
      <c r="BR1" s="1636"/>
      <c r="BS1" s="1636"/>
      <c r="BT1" s="1636"/>
      <c r="BU1" s="1636"/>
      <c r="BV1" s="2644"/>
      <c r="BW1" s="1636"/>
      <c r="BX1" s="2644"/>
      <c r="BY1" s="1636"/>
      <c r="BZ1" s="1636"/>
      <c r="CA1" s="1636"/>
      <c r="CB1" s="1636"/>
      <c r="CC1" s="2644"/>
      <c r="CD1" s="1636"/>
      <c r="CE1" s="2644"/>
      <c r="CF1" s="1636"/>
      <c r="CG1" s="1636"/>
      <c r="CH1" s="1636"/>
      <c r="CI1" s="1636"/>
      <c r="CJ1" s="2644"/>
      <c r="CK1" s="1636"/>
      <c r="CL1" s="2644"/>
      <c r="CM1" s="1636"/>
      <c r="CN1" s="1636"/>
      <c r="CO1" s="1636"/>
      <c r="CP1" s="1636"/>
      <c r="CQ1" s="2644"/>
      <c r="CR1" s="1636"/>
      <c r="CS1" s="2644"/>
      <c r="CT1" s="2644"/>
      <c r="DB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645"/>
      <c r="AL2" s="2645"/>
      <c r="AM2" s="2645"/>
      <c r="AN2" s="2645"/>
      <c r="AO2" s="2645"/>
      <c r="AP2" s="2245"/>
      <c r="AQ2" s="2243"/>
      <c r="AR2" s="2645"/>
      <c r="AS2" s="2645"/>
      <c r="AT2" s="2645"/>
      <c r="AU2" s="2645"/>
      <c r="AV2" s="2645"/>
      <c r="AW2" s="2245"/>
      <c r="AX2" s="2243"/>
      <c r="AY2" s="2244"/>
      <c r="AZ2" s="2244"/>
      <c r="BA2" s="2645"/>
      <c r="BB2" s="2244"/>
      <c r="BC2" s="2645"/>
      <c r="BD2" s="2245"/>
      <c r="BE2" s="2243"/>
      <c r="BF2" s="2244"/>
      <c r="BG2" s="2645"/>
      <c r="BH2" s="2645"/>
      <c r="BI2" s="2244"/>
      <c r="BJ2" s="2645"/>
      <c r="BK2" s="2245"/>
      <c r="BL2" s="2243"/>
      <c r="BM2" s="2244"/>
      <c r="BN2" s="2244"/>
      <c r="BO2" s="2645"/>
      <c r="BP2" s="2244"/>
      <c r="BQ2" s="2645"/>
      <c r="BR2" s="2245"/>
      <c r="BS2" s="2243"/>
      <c r="BT2" s="2244"/>
      <c r="BU2" s="2244"/>
      <c r="BV2" s="2645"/>
      <c r="BW2" s="2244"/>
      <c r="BX2" s="2645"/>
      <c r="BY2" s="2245"/>
      <c r="BZ2" s="2243"/>
      <c r="CA2" s="2244"/>
      <c r="CB2" s="2244"/>
      <c r="CC2" s="2645"/>
      <c r="CD2" s="2244"/>
      <c r="CE2" s="2645"/>
      <c r="CF2" s="2245"/>
      <c r="CG2" s="2243"/>
      <c r="CH2" s="2244"/>
      <c r="CI2" s="2244"/>
      <c r="CJ2" s="2645"/>
      <c r="CK2" s="2244"/>
      <c r="CL2" s="2645"/>
      <c r="CM2" s="2245"/>
      <c r="CN2" s="2243"/>
      <c r="CO2" s="2244"/>
      <c r="CP2" s="2244"/>
      <c r="CQ2" s="2645"/>
      <c r="CR2" s="2244"/>
      <c r="CS2" s="2645"/>
      <c r="CT2" s="2646"/>
      <c r="CU2" s="2245"/>
      <c r="CV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1"/>
      <c r="CY2" s="501" t="str">
        <f>IF(T2="","",T2)</f>
        <v>Наименование тарифа</v>
      </c>
      <c r="CZ2" s="501"/>
      <c r="DA2" s="501"/>
      <c r="DB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3"/>
      <c r="AK3" s="2645"/>
      <c r="AL3" s="2645"/>
      <c r="AM3" s="2645"/>
      <c r="AN3" s="2645"/>
      <c r="AO3" s="2645"/>
      <c r="AP3" s="2245"/>
      <c r="AQ3" s="2243"/>
      <c r="AR3" s="2645"/>
      <c r="AS3" s="2645"/>
      <c r="AT3" s="2645"/>
      <c r="AU3" s="2645"/>
      <c r="AV3" s="2645"/>
      <c r="AW3" s="2245"/>
      <c r="AX3" s="2243"/>
      <c r="AY3" s="2244"/>
      <c r="AZ3" s="2244"/>
      <c r="BA3" s="2645"/>
      <c r="BB3" s="2244"/>
      <c r="BC3" s="2645"/>
      <c r="BD3" s="2245"/>
      <c r="BE3" s="2243"/>
      <c r="BF3" s="2244"/>
      <c r="BG3" s="2645"/>
      <c r="BH3" s="2645"/>
      <c r="BI3" s="2244"/>
      <c r="BJ3" s="2645"/>
      <c r="BK3" s="2245"/>
      <c r="BL3" s="2243"/>
      <c r="BM3" s="2244"/>
      <c r="BN3" s="2244"/>
      <c r="BO3" s="2645"/>
      <c r="BP3" s="2244"/>
      <c r="BQ3" s="2645"/>
      <c r="BR3" s="2245"/>
      <c r="BS3" s="2243"/>
      <c r="BT3" s="2244"/>
      <c r="BU3" s="2244"/>
      <c r="BV3" s="2645"/>
      <c r="BW3" s="2244"/>
      <c r="BX3" s="2645"/>
      <c r="BY3" s="2245"/>
      <c r="BZ3" s="2243"/>
      <c r="CA3" s="2244"/>
      <c r="CB3" s="2244"/>
      <c r="CC3" s="2645"/>
      <c r="CD3" s="2244"/>
      <c r="CE3" s="2645"/>
      <c r="CF3" s="2245"/>
      <c r="CG3" s="2243"/>
      <c r="CH3" s="2244"/>
      <c r="CI3" s="2244"/>
      <c r="CJ3" s="2645"/>
      <c r="CK3" s="2244"/>
      <c r="CL3" s="2645"/>
      <c r="CM3" s="2245"/>
      <c r="CN3" s="2243"/>
      <c r="CO3" s="2244"/>
      <c r="CP3" s="2244"/>
      <c r="CQ3" s="2645"/>
      <c r="CR3" s="2244"/>
      <c r="CS3" s="2645"/>
      <c r="CT3" s="2646"/>
      <c r="CU3" s="2245"/>
      <c r="CV3" s="1259" t="s">
        <v>404</v>
      </c>
      <c r="CX3" s="501"/>
      <c r="CY3" s="501" t="str">
        <f>IF(T3="","",T3)</f>
        <v>Территория действия тарифа</v>
      </c>
      <c r="CZ3" s="501"/>
      <c r="DA3" s="501"/>
      <c r="DB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3"/>
      <c r="AK4" s="2645"/>
      <c r="AL4" s="2645"/>
      <c r="AM4" s="2645"/>
      <c r="AN4" s="2645"/>
      <c r="AO4" s="2645"/>
      <c r="AP4" s="2245"/>
      <c r="AQ4" s="2243"/>
      <c r="AR4" s="2645"/>
      <c r="AS4" s="2645"/>
      <c r="AT4" s="2645"/>
      <c r="AU4" s="2645"/>
      <c r="AV4" s="2645"/>
      <c r="AW4" s="2245"/>
      <c r="AX4" s="2243"/>
      <c r="AY4" s="2244"/>
      <c r="AZ4" s="2244"/>
      <c r="BA4" s="2645"/>
      <c r="BB4" s="2244"/>
      <c r="BC4" s="2645"/>
      <c r="BD4" s="2245"/>
      <c r="BE4" s="2243"/>
      <c r="BF4" s="2244"/>
      <c r="BG4" s="2645"/>
      <c r="BH4" s="2645"/>
      <c r="BI4" s="2244"/>
      <c r="BJ4" s="2645"/>
      <c r="BK4" s="2245"/>
      <c r="BL4" s="2243"/>
      <c r="BM4" s="2244"/>
      <c r="BN4" s="2244"/>
      <c r="BO4" s="2645"/>
      <c r="BP4" s="2244"/>
      <c r="BQ4" s="2645"/>
      <c r="BR4" s="2245"/>
      <c r="BS4" s="2243"/>
      <c r="BT4" s="2244"/>
      <c r="BU4" s="2244"/>
      <c r="BV4" s="2645"/>
      <c r="BW4" s="2244"/>
      <c r="BX4" s="2645"/>
      <c r="BY4" s="2245"/>
      <c r="BZ4" s="2243"/>
      <c r="CA4" s="2244"/>
      <c r="CB4" s="2244"/>
      <c r="CC4" s="2645"/>
      <c r="CD4" s="2244"/>
      <c r="CE4" s="2645"/>
      <c r="CF4" s="2245"/>
      <c r="CG4" s="2243"/>
      <c r="CH4" s="2244"/>
      <c r="CI4" s="2244"/>
      <c r="CJ4" s="2645"/>
      <c r="CK4" s="2244"/>
      <c r="CL4" s="2645"/>
      <c r="CM4" s="2245"/>
      <c r="CN4" s="2243"/>
      <c r="CO4" s="2244"/>
      <c r="CP4" s="2244"/>
      <c r="CQ4" s="2645"/>
      <c r="CR4" s="2244"/>
      <c r="CS4" s="2645"/>
      <c r="CT4" s="2646"/>
      <c r="CU4" s="2245"/>
      <c r="CV4" s="1259" t="s">
        <v>485</v>
      </c>
      <c r="CX4" s="501"/>
      <c r="CY4" s="501" t="str">
        <f>IF(T4="","",T4)</f>
        <v>Наименование централизованной системы холодного водоснабжения</v>
      </c>
      <c r="CZ4" s="501"/>
      <c r="DA4" s="501"/>
      <c r="DB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1"/>
      <c r="AK5" s="2647"/>
      <c r="AL5" s="2647"/>
      <c r="AM5" s="2647"/>
      <c r="AN5" s="2647"/>
      <c r="AO5" s="2647"/>
      <c r="AP5" s="2353"/>
      <c r="AQ5" s="2351"/>
      <c r="AR5" s="2647"/>
      <c r="AS5" s="2647"/>
      <c r="AT5" s="2647"/>
      <c r="AU5" s="2647"/>
      <c r="AV5" s="2647"/>
      <c r="AW5" s="2353"/>
      <c r="AX5" s="2351"/>
      <c r="AY5" s="2352"/>
      <c r="AZ5" s="2352"/>
      <c r="BA5" s="2647"/>
      <c r="BB5" s="2352"/>
      <c r="BC5" s="2647"/>
      <c r="BD5" s="2353"/>
      <c r="BE5" s="2351"/>
      <c r="BF5" s="2352"/>
      <c r="BG5" s="2647"/>
      <c r="BH5" s="2647"/>
      <c r="BI5" s="2352"/>
      <c r="BJ5" s="2647"/>
      <c r="BK5" s="2353"/>
      <c r="BL5" s="2351"/>
      <c r="BM5" s="2352"/>
      <c r="BN5" s="2352"/>
      <c r="BO5" s="2647"/>
      <c r="BP5" s="2352"/>
      <c r="BQ5" s="2647"/>
      <c r="BR5" s="2353"/>
      <c r="BS5" s="2351"/>
      <c r="BT5" s="2352"/>
      <c r="BU5" s="2352"/>
      <c r="BV5" s="2647"/>
      <c r="BW5" s="2352"/>
      <c r="BX5" s="2647"/>
      <c r="BY5" s="2353"/>
      <c r="BZ5" s="2351"/>
      <c r="CA5" s="2352"/>
      <c r="CB5" s="2352"/>
      <c r="CC5" s="2647"/>
      <c r="CD5" s="2352"/>
      <c r="CE5" s="2647"/>
      <c r="CF5" s="2353"/>
      <c r="CG5" s="2351"/>
      <c r="CH5" s="2352"/>
      <c r="CI5" s="2352"/>
      <c r="CJ5" s="2647"/>
      <c r="CK5" s="2352"/>
      <c r="CL5" s="2647"/>
      <c r="CM5" s="2353"/>
      <c r="CN5" s="2351"/>
      <c r="CO5" s="2352"/>
      <c r="CP5" s="2352"/>
      <c r="CQ5" s="2647"/>
      <c r="CR5" s="2352"/>
      <c r="CS5" s="2647"/>
      <c r="CT5" s="2648"/>
      <c r="CU5" s="2356"/>
      <c r="CV5" s="1259" t="s">
        <v>487</v>
      </c>
      <c r="CX5" s="501"/>
      <c r="CY5" s="501" t="str">
        <f>IF(T5="","",T5)</f>
        <v>Наименование признака дифференциации</v>
      </c>
      <c r="CZ5" s="501"/>
      <c r="DA5" s="501"/>
      <c r="DB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6"/>
      <c r="AK6" s="2649"/>
      <c r="AL6" s="2649"/>
      <c r="AM6" s="2649"/>
      <c r="AN6" s="2649"/>
      <c r="AO6" s="2649"/>
      <c r="AP6" s="2248"/>
      <c r="AQ6" s="2246"/>
      <c r="AR6" s="2649"/>
      <c r="AS6" s="2649"/>
      <c r="AT6" s="2649"/>
      <c r="AU6" s="2649"/>
      <c r="AV6" s="2649"/>
      <c r="AW6" s="2248"/>
      <c r="AX6" s="2246"/>
      <c r="AY6" s="2247"/>
      <c r="AZ6" s="2247"/>
      <c r="BA6" s="2649"/>
      <c r="BB6" s="2247"/>
      <c r="BC6" s="2649"/>
      <c r="BD6" s="2248"/>
      <c r="BE6" s="2246"/>
      <c r="BF6" s="2247"/>
      <c r="BG6" s="2649"/>
      <c r="BH6" s="2649"/>
      <c r="BI6" s="2247"/>
      <c r="BJ6" s="2649"/>
      <c r="BK6" s="2248"/>
      <c r="BL6" s="2246"/>
      <c r="BM6" s="2247"/>
      <c r="BN6" s="2247"/>
      <c r="BO6" s="2649"/>
      <c r="BP6" s="2247"/>
      <c r="BQ6" s="2649"/>
      <c r="BR6" s="2248"/>
      <c r="BS6" s="2246"/>
      <c r="BT6" s="2247"/>
      <c r="BU6" s="2247"/>
      <c r="BV6" s="2649"/>
      <c r="BW6" s="2247"/>
      <c r="BX6" s="2649"/>
      <c r="BY6" s="2248"/>
      <c r="BZ6" s="2246"/>
      <c r="CA6" s="2247"/>
      <c r="CB6" s="2247"/>
      <c r="CC6" s="2649"/>
      <c r="CD6" s="2247"/>
      <c r="CE6" s="2649"/>
      <c r="CF6" s="2248"/>
      <c r="CG6" s="2246"/>
      <c r="CH6" s="2247"/>
      <c r="CI6" s="2247"/>
      <c r="CJ6" s="2649"/>
      <c r="CK6" s="2247"/>
      <c r="CL6" s="2649"/>
      <c r="CM6" s="2248"/>
      <c r="CN6" s="2246"/>
      <c r="CO6" s="2247"/>
      <c r="CP6" s="2247"/>
      <c r="CQ6" s="2649"/>
      <c r="CR6" s="2247"/>
      <c r="CS6" s="2649"/>
      <c r="CT6" s="2650"/>
      <c r="CU6" s="2248"/>
      <c r="CV6" s="1308" t="s">
        <v>488</v>
      </c>
      <c r="CX6" s="501"/>
      <c r="CY6" s="501" t="str">
        <f>IF(T6="","",T6)</f>
        <v>Группа потребителей</v>
      </c>
      <c r="CZ6" s="501"/>
      <c r="DA6" s="501"/>
      <c r="DB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752"/>
      <c r="AK7" s="2651"/>
      <c r="AL7" s="2652"/>
      <c r="AM7" s="2653"/>
      <c r="AN7" s="2654" t="s">
        <v>67</v>
      </c>
      <c r="AO7" s="2653"/>
      <c r="AP7" s="2108" t="s">
        <v>67</v>
      </c>
      <c r="AQ7" s="752"/>
      <c r="AR7" s="2651"/>
      <c r="AS7" s="2652"/>
      <c r="AT7" s="2653"/>
      <c r="AU7" s="2108" t="s">
        <v>67</v>
      </c>
      <c r="AV7" s="2653"/>
      <c r="AW7" s="2108" t="s">
        <v>67</v>
      </c>
      <c r="AX7" s="752"/>
      <c r="AY7" s="752"/>
      <c r="AZ7" s="1258"/>
      <c r="BA7" s="2653"/>
      <c r="BB7" s="2108" t="s">
        <v>67</v>
      </c>
      <c r="BC7" s="2653"/>
      <c r="BD7" s="2108" t="s">
        <v>67</v>
      </c>
      <c r="BE7" s="752"/>
      <c r="BF7" s="752"/>
      <c r="BG7" s="2652"/>
      <c r="BH7" s="2653"/>
      <c r="BI7" s="2108" t="s">
        <v>67</v>
      </c>
      <c r="BJ7" s="2653"/>
      <c r="BK7" s="2108" t="s">
        <v>67</v>
      </c>
      <c r="BL7" s="752"/>
      <c r="BM7" s="752"/>
      <c r="BN7" s="1258"/>
      <c r="BO7" s="2653"/>
      <c r="BP7" s="2108" t="s">
        <v>67</v>
      </c>
      <c r="BQ7" s="2653"/>
      <c r="BR7" s="2108" t="s">
        <v>67</v>
      </c>
      <c r="BS7" s="752"/>
      <c r="BT7" s="752"/>
      <c r="BU7" s="1258"/>
      <c r="BV7" s="2653"/>
      <c r="BW7" s="2108" t="s">
        <v>67</v>
      </c>
      <c r="BX7" s="2653"/>
      <c r="BY7" s="2108" t="s">
        <v>67</v>
      </c>
      <c r="BZ7" s="752"/>
      <c r="CA7" s="752"/>
      <c r="CB7" s="1258"/>
      <c r="CC7" s="2653"/>
      <c r="CD7" s="2108" t="s">
        <v>67</v>
      </c>
      <c r="CE7" s="2653"/>
      <c r="CF7" s="2108" t="s">
        <v>67</v>
      </c>
      <c r="CG7" s="752"/>
      <c r="CH7" s="752"/>
      <c r="CI7" s="1258"/>
      <c r="CJ7" s="2653"/>
      <c r="CK7" s="2108" t="s">
        <v>67</v>
      </c>
      <c r="CL7" s="2653"/>
      <c r="CM7" s="2108" t="s">
        <v>67</v>
      </c>
      <c r="CN7" s="752"/>
      <c r="CO7" s="752"/>
      <c r="CP7" s="1258"/>
      <c r="CQ7" s="2653"/>
      <c r="CR7" s="2108" t="s">
        <v>67</v>
      </c>
      <c r="CS7" s="2653"/>
      <c r="CT7" s="2108" t="s">
        <v>67</v>
      </c>
      <c r="CU7" s="1439"/>
      <c r="CV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2">
        <f>STRCHECKDATE(V8:CU8)</f>
      </c>
      <c r="CX7" s="501"/>
      <c r="CY7" s="501" t="str">
        <f>IF(T7="","",T7)</f>
        <v/>
      </c>
      <c r="CZ7" s="501"/>
      <c r="DA7" s="501"/>
      <c r="DB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2655"/>
      <c r="AL8" s="2656" t="str">
        <f>AM7&amp;"-"&amp;AO7</f>
        <v>-</v>
      </c>
      <c r="AM8" s="2657"/>
      <c r="AN8" s="2108"/>
      <c r="AO8" s="2657"/>
      <c r="AP8" s="2108"/>
      <c r="AQ8" s="326"/>
      <c r="AR8" s="2655"/>
      <c r="AS8" s="329" t="str">
        <f>AT7&amp;"-"&amp;AV7</f>
        <v>-</v>
      </c>
      <c r="AT8" s="2657"/>
      <c r="AU8" s="2108"/>
      <c r="AV8" s="2657"/>
      <c r="AW8" s="2108"/>
      <c r="AX8" s="326"/>
      <c r="AY8" s="326"/>
      <c r="AZ8" s="329" t="str">
        <f>BA7&amp;"-"&amp;BC7</f>
        <v>-</v>
      </c>
      <c r="BA8" s="2657"/>
      <c r="BB8" s="2108"/>
      <c r="BC8" s="2657"/>
      <c r="BD8" s="2108"/>
      <c r="BE8" s="326"/>
      <c r="BF8" s="326"/>
      <c r="BG8" s="329" t="str">
        <f>BH7&amp;"-"&amp;BJ7</f>
        <v>-</v>
      </c>
      <c r="BH8" s="2657"/>
      <c r="BI8" s="2108"/>
      <c r="BJ8" s="2657"/>
      <c r="BK8" s="2108"/>
      <c r="BL8" s="326"/>
      <c r="BM8" s="326"/>
      <c r="BN8" s="329" t="str">
        <f>BO7&amp;"-"&amp;BQ7</f>
        <v>-</v>
      </c>
      <c r="BO8" s="2657"/>
      <c r="BP8" s="2108"/>
      <c r="BQ8" s="2657"/>
      <c r="BR8" s="2108"/>
      <c r="BS8" s="326"/>
      <c r="BT8" s="326"/>
      <c r="BU8" s="329" t="str">
        <f>BV7&amp;"-"&amp;BX7</f>
        <v>-</v>
      </c>
      <c r="BV8" s="2657"/>
      <c r="BW8" s="2108"/>
      <c r="BX8" s="2657"/>
      <c r="BY8" s="2108"/>
      <c r="BZ8" s="326"/>
      <c r="CA8" s="326"/>
      <c r="CB8" s="329" t="str">
        <f>CC7&amp;"-"&amp;CE7</f>
        <v>-</v>
      </c>
      <c r="CC8" s="2657"/>
      <c r="CD8" s="2108"/>
      <c r="CE8" s="2657"/>
      <c r="CF8" s="2108"/>
      <c r="CG8" s="326"/>
      <c r="CH8" s="326"/>
      <c r="CI8" s="329" t="str">
        <f>CJ7&amp;"-"&amp;CL7</f>
        <v>-</v>
      </c>
      <c r="CJ8" s="2657"/>
      <c r="CK8" s="2108"/>
      <c r="CL8" s="2657"/>
      <c r="CM8" s="2108"/>
      <c r="CN8" s="326"/>
      <c r="CO8" s="326"/>
      <c r="CP8" s="329" t="str">
        <f>CQ7&amp;"-"&amp;CS7</f>
        <v>-</v>
      </c>
      <c r="CQ8" s="2657"/>
      <c r="CR8" s="2108"/>
      <c r="CS8" s="2657"/>
      <c r="CT8" s="2108"/>
      <c r="CU8" s="1440"/>
      <c r="CV8" s="2350"/>
      <c r="CX8" s="501"/>
      <c r="CY8" s="501" t="str">
        <f>IF(T8="","",T8)</f>
        <v/>
      </c>
      <c r="CZ8" s="501"/>
      <c r="DA8" s="501"/>
      <c r="DB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2641"/>
      <c r="AK9" s="2658"/>
      <c r="AL9" s="2658"/>
      <c r="AM9" s="2658"/>
      <c r="AN9" s="2658"/>
      <c r="AO9" s="2658"/>
      <c r="AP9" s="2641"/>
      <c r="AQ9" s="2641"/>
      <c r="AR9" s="2658"/>
      <c r="AS9" s="2658"/>
      <c r="AT9" s="2658"/>
      <c r="AU9" s="2658"/>
      <c r="AV9" s="2658"/>
      <c r="AW9" s="2641"/>
      <c r="AX9" s="2641"/>
      <c r="AY9" s="2641"/>
      <c r="AZ9" s="2641"/>
      <c r="BA9" s="2658"/>
      <c r="BB9" s="2641"/>
      <c r="BC9" s="2658"/>
      <c r="BD9" s="2641"/>
      <c r="BE9" s="2641"/>
      <c r="BF9" s="2641"/>
      <c r="BG9" s="2658"/>
      <c r="BH9" s="2658"/>
      <c r="BI9" s="2641"/>
      <c r="BJ9" s="2658"/>
      <c r="BK9" s="2641"/>
      <c r="BL9" s="2641"/>
      <c r="BM9" s="2641"/>
      <c r="BN9" s="2641"/>
      <c r="BO9" s="2658"/>
      <c r="BP9" s="2641"/>
      <c r="BQ9" s="2658"/>
      <c r="BR9" s="2641"/>
      <c r="BS9" s="2641"/>
      <c r="BT9" s="2641"/>
      <c r="BU9" s="2641"/>
      <c r="BV9" s="2658"/>
      <c r="BW9" s="2641"/>
      <c r="BX9" s="2658"/>
      <c r="BY9" s="2641"/>
      <c r="BZ9" s="2641"/>
      <c r="CA9" s="2641"/>
      <c r="CB9" s="2641"/>
      <c r="CC9" s="2658"/>
      <c r="CD9" s="2641"/>
      <c r="CE9" s="2658"/>
      <c r="CF9" s="2641"/>
      <c r="CG9" s="2641"/>
      <c r="CH9" s="2641"/>
      <c r="CI9" s="2641"/>
      <c r="CJ9" s="2658"/>
      <c r="CK9" s="2641"/>
      <c r="CL9" s="2658"/>
      <c r="CM9" s="2641"/>
      <c r="CN9" s="2641"/>
      <c r="CO9" s="2641"/>
      <c r="CP9" s="2641"/>
      <c r="CQ9" s="2658"/>
      <c r="CR9" s="2641"/>
      <c r="CS9" s="2658"/>
      <c r="CT9" s="2658"/>
      <c r="CU9" s="368"/>
      <c r="CV9" s="1259" t="s">
        <v>490</v>
      </c>
      <c r="CX9" s="501"/>
      <c r="CY9" s="501" t="str">
        <f>IF(T9="","",T9)</f>
        <v>Добавить значение признака дифференциации</v>
      </c>
      <c r="CZ9" s="501"/>
      <c r="DA9" s="501"/>
      <c r="DB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2641"/>
      <c r="AK10" s="2658"/>
      <c r="AL10" s="2658"/>
      <c r="AM10" s="2658"/>
      <c r="AN10" s="2658"/>
      <c r="AO10" s="2658"/>
      <c r="AP10" s="2642"/>
      <c r="AQ10" s="2641"/>
      <c r="AR10" s="2658"/>
      <c r="AS10" s="2658"/>
      <c r="AT10" s="2658"/>
      <c r="AU10" s="2658"/>
      <c r="AV10" s="2658"/>
      <c r="AW10" s="2642"/>
      <c r="AX10" s="2641"/>
      <c r="AY10" s="2641"/>
      <c r="AZ10" s="2641"/>
      <c r="BA10" s="2658"/>
      <c r="BB10" s="2641"/>
      <c r="BC10" s="2658"/>
      <c r="BD10" s="2642"/>
      <c r="BE10" s="2641"/>
      <c r="BF10" s="2641"/>
      <c r="BG10" s="2658"/>
      <c r="BH10" s="2658"/>
      <c r="BI10" s="2641"/>
      <c r="BJ10" s="2658"/>
      <c r="BK10" s="2642"/>
      <c r="BL10" s="2641"/>
      <c r="BM10" s="2641"/>
      <c r="BN10" s="2641"/>
      <c r="BO10" s="2658"/>
      <c r="BP10" s="2641"/>
      <c r="BQ10" s="2658"/>
      <c r="BR10" s="2642"/>
      <c r="BS10" s="2641"/>
      <c r="BT10" s="2641"/>
      <c r="BU10" s="2641"/>
      <c r="BV10" s="2658"/>
      <c r="BW10" s="2641"/>
      <c r="BX10" s="2658"/>
      <c r="BY10" s="2642"/>
      <c r="BZ10" s="2641"/>
      <c r="CA10" s="2641"/>
      <c r="CB10" s="2641"/>
      <c r="CC10" s="2658"/>
      <c r="CD10" s="2641"/>
      <c r="CE10" s="2658"/>
      <c r="CF10" s="2642"/>
      <c r="CG10" s="2641"/>
      <c r="CH10" s="2641"/>
      <c r="CI10" s="2641"/>
      <c r="CJ10" s="2658"/>
      <c r="CK10" s="2641"/>
      <c r="CL10" s="2658"/>
      <c r="CM10" s="2642"/>
      <c r="CN10" s="2641"/>
      <c r="CO10" s="2641"/>
      <c r="CP10" s="2641"/>
      <c r="CQ10" s="2658"/>
      <c r="CR10" s="2641"/>
      <c r="CS10" s="2658"/>
      <c r="CT10" s="2659"/>
      <c r="CU10" s="368"/>
      <c r="CV10" s="1441"/>
      <c r="CX10" s="501"/>
      <c r="CY10" s="501" t="str">
        <f>IF(T10="","",T10)</f>
        <v>Добавить группу потребителей</v>
      </c>
      <c r="CZ10" s="501"/>
      <c r="DA10" s="501"/>
      <c r="DB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2641"/>
      <c r="AK11" s="2658"/>
      <c r="AL11" s="2658"/>
      <c r="AM11" s="2658"/>
      <c r="AN11" s="2658"/>
      <c r="AO11" s="2658"/>
      <c r="AP11" s="2642"/>
      <c r="AQ11" s="2641"/>
      <c r="AR11" s="2658"/>
      <c r="AS11" s="2658"/>
      <c r="AT11" s="2658"/>
      <c r="AU11" s="2658"/>
      <c r="AV11" s="2658"/>
      <c r="AW11" s="2642"/>
      <c r="AX11" s="2641"/>
      <c r="AY11" s="2641"/>
      <c r="AZ11" s="2641"/>
      <c r="BA11" s="2658"/>
      <c r="BB11" s="2641"/>
      <c r="BC11" s="2658"/>
      <c r="BD11" s="2642"/>
      <c r="BE11" s="2641"/>
      <c r="BF11" s="2641"/>
      <c r="BG11" s="2658"/>
      <c r="BH11" s="2658"/>
      <c r="BI11" s="2641"/>
      <c r="BJ11" s="2658"/>
      <c r="BK11" s="2642"/>
      <c r="BL11" s="2641"/>
      <c r="BM11" s="2641"/>
      <c r="BN11" s="2641"/>
      <c r="BO11" s="2658"/>
      <c r="BP11" s="2641"/>
      <c r="BQ11" s="2658"/>
      <c r="BR11" s="2642"/>
      <c r="BS11" s="2641"/>
      <c r="BT11" s="2641"/>
      <c r="BU11" s="2641"/>
      <c r="BV11" s="2658"/>
      <c r="BW11" s="2641"/>
      <c r="BX11" s="2658"/>
      <c r="BY11" s="2642"/>
      <c r="BZ11" s="2641"/>
      <c r="CA11" s="2641"/>
      <c r="CB11" s="2641"/>
      <c r="CC11" s="2658"/>
      <c r="CD11" s="2641"/>
      <c r="CE11" s="2658"/>
      <c r="CF11" s="2642"/>
      <c r="CG11" s="2641"/>
      <c r="CH11" s="2641"/>
      <c r="CI11" s="2641"/>
      <c r="CJ11" s="2658"/>
      <c r="CK11" s="2641"/>
      <c r="CL11" s="2658"/>
      <c r="CM11" s="2642"/>
      <c r="CN11" s="2641"/>
      <c r="CO11" s="2641"/>
      <c r="CP11" s="2641"/>
      <c r="CQ11" s="2658"/>
      <c r="CR11" s="2641"/>
      <c r="CS11" s="2658"/>
      <c r="CT11" s="2659"/>
      <c r="CU11" s="368"/>
      <c r="CV11" s="304"/>
      <c r="CX11" s="501"/>
      <c r="CY11" s="501" t="str">
        <f>IF(T11="","",T11)</f>
        <v>Добавить наименование признака дифференциации</v>
      </c>
      <c r="CZ11" s="501"/>
      <c r="DA11" s="501"/>
      <c r="DB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2660"/>
      <c r="AL12" s="2660"/>
      <c r="AM12" s="2660"/>
      <c r="AN12" s="2660"/>
      <c r="AO12" s="2660"/>
      <c r="AP12" s="1325"/>
      <c r="AQ12" s="1325"/>
      <c r="AR12" s="2660"/>
      <c r="AS12" s="2660"/>
      <c r="AT12" s="2660"/>
      <c r="AU12" s="2660"/>
      <c r="AV12" s="2660"/>
      <c r="AW12" s="1325"/>
      <c r="AX12" s="1325"/>
      <c r="AY12" s="1325"/>
      <c r="AZ12" s="1325"/>
      <c r="BA12" s="2660"/>
      <c r="BB12" s="1325"/>
      <c r="BC12" s="2660"/>
      <c r="BD12" s="1325"/>
      <c r="BE12" s="1325"/>
      <c r="BF12" s="1325"/>
      <c r="BG12" s="2660"/>
      <c r="BH12" s="2660"/>
      <c r="BI12" s="1325"/>
      <c r="BJ12" s="2660"/>
      <c r="BK12" s="1325"/>
      <c r="BL12" s="1325"/>
      <c r="BM12" s="1325"/>
      <c r="BN12" s="1325"/>
      <c r="BO12" s="2660"/>
      <c r="BP12" s="1325"/>
      <c r="BQ12" s="2660"/>
      <c r="BR12" s="1325"/>
      <c r="BS12" s="1325"/>
      <c r="BT12" s="1325"/>
      <c r="BU12" s="1325"/>
      <c r="BV12" s="2660"/>
      <c r="BW12" s="1325"/>
      <c r="BX12" s="2660"/>
      <c r="BY12" s="1325"/>
      <c r="BZ12" s="1325"/>
      <c r="CA12" s="1325"/>
      <c r="CB12" s="1325"/>
      <c r="CC12" s="2660"/>
      <c r="CD12" s="1325"/>
      <c r="CE12" s="2660"/>
      <c r="CF12" s="1325"/>
      <c r="CG12" s="1325"/>
      <c r="CH12" s="1325"/>
      <c r="CI12" s="1325"/>
      <c r="CJ12" s="2660"/>
      <c r="CK12" s="1325"/>
      <c r="CL12" s="2660"/>
      <c r="CM12" s="1325"/>
      <c r="CN12" s="1325"/>
      <c r="CO12" s="1325"/>
      <c r="CP12" s="1325"/>
      <c r="CQ12" s="2660"/>
      <c r="CR12" s="1325"/>
      <c r="CS12" s="2660"/>
      <c r="CT12" s="2660"/>
      <c r="CU12" s="1325"/>
      <c r="CV12" s="1325"/>
      <c r="CX12" s="790"/>
      <c r="CY12" s="790" t="str">
        <f>IF(T12="","",T12)</f>
        <v>Добавить централизованную систему для дифференциации</v>
      </c>
      <c r="CZ12" s="790"/>
      <c r="DA12" s="790"/>
      <c r="DB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2660"/>
      <c r="AL13" s="2660"/>
      <c r="AM13" s="2660"/>
      <c r="AN13" s="2660"/>
      <c r="AO13" s="2660"/>
      <c r="AP13" s="1325"/>
      <c r="AQ13" s="1325"/>
      <c r="AR13" s="2660"/>
      <c r="AS13" s="2660"/>
      <c r="AT13" s="2660"/>
      <c r="AU13" s="2660"/>
      <c r="AV13" s="2660"/>
      <c r="AW13" s="1325"/>
      <c r="AX13" s="1325"/>
      <c r="AY13" s="1325"/>
      <c r="AZ13" s="1325"/>
      <c r="BA13" s="2660"/>
      <c r="BB13" s="1325"/>
      <c r="BC13" s="2660"/>
      <c r="BD13" s="1325"/>
      <c r="BE13" s="1325"/>
      <c r="BF13" s="1325"/>
      <c r="BG13" s="2660"/>
      <c r="BH13" s="2660"/>
      <c r="BI13" s="1325"/>
      <c r="BJ13" s="2660"/>
      <c r="BK13" s="1325"/>
      <c r="BL13" s="1325"/>
      <c r="BM13" s="1325"/>
      <c r="BN13" s="1325"/>
      <c r="BO13" s="2660"/>
      <c r="BP13" s="1325"/>
      <c r="BQ13" s="2660"/>
      <c r="BR13" s="1325"/>
      <c r="BS13" s="1325"/>
      <c r="BT13" s="1325"/>
      <c r="BU13" s="1325"/>
      <c r="BV13" s="2660"/>
      <c r="BW13" s="1325"/>
      <c r="BX13" s="2660"/>
      <c r="BY13" s="1325"/>
      <c r="BZ13" s="1325"/>
      <c r="CA13" s="1325"/>
      <c r="CB13" s="1325"/>
      <c r="CC13" s="2660"/>
      <c r="CD13" s="1325"/>
      <c r="CE13" s="2660"/>
      <c r="CF13" s="1325"/>
      <c r="CG13" s="1325"/>
      <c r="CH13" s="1325"/>
      <c r="CI13" s="1325"/>
      <c r="CJ13" s="2660"/>
      <c r="CK13" s="1325"/>
      <c r="CL13" s="2660"/>
      <c r="CM13" s="1325"/>
      <c r="CN13" s="1325"/>
      <c r="CO13" s="1325"/>
      <c r="CP13" s="1325"/>
      <c r="CQ13" s="2660"/>
      <c r="CR13" s="1325"/>
      <c r="CS13" s="2660"/>
      <c r="CT13" s="2660"/>
      <c r="CU13" s="1325"/>
      <c r="CV13" s="1325"/>
      <c r="CX13" s="501"/>
      <c r="CY13" s="501" t="str">
        <f>IF(T13="","",T13)</f>
        <v>Добавить территорию для дифференциации</v>
      </c>
      <c r="CZ13" s="501"/>
      <c r="DA13" s="501"/>
      <c r="DB13" s="512">
        <v>0</v>
      </c>
    </row>
    <row customHeight="1" ht="14.25" hidden="1">
      <c r="AB14" s="328"/>
      <c r="AI14" s="328"/>
      <c r="AJ14" s="1636"/>
      <c r="AK14" s="2644"/>
      <c r="AL14" s="2644"/>
      <c r="AM14" s="2644"/>
      <c r="AN14" s="2644"/>
      <c r="AO14" s="2644"/>
      <c r="AP14" s="1636"/>
      <c r="AQ14" s="1636"/>
      <c r="AR14" s="2644"/>
      <c r="AS14" s="2644"/>
      <c r="AT14" s="2644"/>
      <c r="AU14" s="2644"/>
      <c r="AV14" s="2644"/>
      <c r="AW14" s="1636"/>
      <c r="AX14" s="1636"/>
      <c r="AY14" s="1636"/>
      <c r="AZ14" s="1636"/>
      <c r="BA14" s="2644"/>
      <c r="BB14" s="1636"/>
      <c r="BC14" s="2644"/>
      <c r="BD14" s="1636"/>
      <c r="BE14" s="1636"/>
      <c r="BF14" s="1636"/>
      <c r="BG14" s="2644"/>
      <c r="BH14" s="2644"/>
      <c r="BI14" s="1636"/>
      <c r="BJ14" s="2644"/>
      <c r="BK14" s="1636"/>
      <c r="BL14" s="1636"/>
      <c r="BM14" s="1636"/>
      <c r="BN14" s="1636"/>
      <c r="BO14" s="2644"/>
      <c r="BP14" s="1636"/>
      <c r="BQ14" s="2644"/>
      <c r="BR14" s="1636"/>
      <c r="BS14" s="1636"/>
      <c r="BT14" s="1636"/>
      <c r="BU14" s="1636"/>
      <c r="BV14" s="2644"/>
      <c r="BW14" s="1636"/>
      <c r="BX14" s="2644"/>
      <c r="BY14" s="1636"/>
      <c r="BZ14" s="1636"/>
      <c r="CA14" s="1636"/>
      <c r="CB14" s="1636"/>
      <c r="CC14" s="2644"/>
      <c r="CD14" s="1636"/>
      <c r="CE14" s="2644"/>
      <c r="CF14" s="1636"/>
      <c r="CG14" s="1636"/>
      <c r="CH14" s="1636"/>
      <c r="CI14" s="1636"/>
      <c r="CJ14" s="2644"/>
      <c r="CK14" s="1636"/>
      <c r="CL14" s="2644"/>
      <c r="CM14" s="1636"/>
      <c r="CN14" s="1636"/>
      <c r="CO14" s="1636"/>
      <c r="CP14" s="1636"/>
      <c r="CQ14" s="2644"/>
      <c r="CR14" s="1636"/>
      <c r="CS14" s="2644"/>
      <c r="CT14" s="2644"/>
      <c r="DB14" s="1156">
        <v>0</v>
      </c>
    </row>
    <row customHeight="1" ht="14.25" hidden="1">
      <c r="AC15" s="1361"/>
      <c r="AD15" s="1361"/>
      <c r="AE15" s="1362"/>
      <c r="AF15" s="2268"/>
      <c r="AG15" s="2269" t="s">
        <v>67</v>
      </c>
      <c r="AH15" s="2268"/>
      <c r="AI15" s="2269" t="s">
        <v>67</v>
      </c>
      <c r="AJ15" s="1636"/>
      <c r="AK15" s="2644"/>
      <c r="AL15" s="2644"/>
      <c r="AM15" s="2644"/>
      <c r="AN15" s="2644"/>
      <c r="AO15" s="2644"/>
      <c r="AP15" s="1636"/>
      <c r="AQ15" s="1636"/>
      <c r="AR15" s="2644"/>
      <c r="AS15" s="2644"/>
      <c r="AT15" s="2644"/>
      <c r="AU15" s="2644"/>
      <c r="AV15" s="2644"/>
      <c r="AW15" s="1636"/>
      <c r="AX15" s="1636"/>
      <c r="AY15" s="1636"/>
      <c r="AZ15" s="1636"/>
      <c r="BA15" s="2644"/>
      <c r="BB15" s="1636"/>
      <c r="BC15" s="2644"/>
      <c r="BD15" s="1636"/>
      <c r="BE15" s="1636"/>
      <c r="BF15" s="1636"/>
      <c r="BG15" s="2644"/>
      <c r="BH15" s="2644"/>
      <c r="BI15" s="1636"/>
      <c r="BJ15" s="2644"/>
      <c r="BK15" s="1636"/>
      <c r="BL15" s="1636"/>
      <c r="BM15" s="1636"/>
      <c r="BN15" s="1636"/>
      <c r="BO15" s="2644"/>
      <c r="BP15" s="1636"/>
      <c r="BQ15" s="2644"/>
      <c r="BR15" s="1636"/>
      <c r="BS15" s="1636"/>
      <c r="BT15" s="1636"/>
      <c r="BU15" s="1636"/>
      <c r="BV15" s="2644"/>
      <c r="BW15" s="1636"/>
      <c r="BX15" s="2644"/>
      <c r="BY15" s="1636"/>
      <c r="BZ15" s="1636"/>
      <c r="CA15" s="1636"/>
      <c r="CB15" s="1636"/>
      <c r="CC15" s="2644"/>
      <c r="CD15" s="1636"/>
      <c r="CE15" s="2644"/>
      <c r="CF15" s="1636"/>
      <c r="CG15" s="1636"/>
      <c r="CH15" s="1636"/>
      <c r="CI15" s="1636"/>
      <c r="CJ15" s="2644"/>
      <c r="CK15" s="1636"/>
      <c r="CL15" s="2644"/>
      <c r="CM15" s="1636"/>
      <c r="CN15" s="1636"/>
      <c r="CO15" s="1636"/>
      <c r="CP15" s="1636"/>
      <c r="CQ15" s="2644"/>
      <c r="CR15" s="1636"/>
      <c r="CS15" s="2644"/>
      <c r="CT15" s="2644"/>
      <c r="DB15" s="1156">
        <v>0</v>
      </c>
    </row>
    <row customHeight="1" ht="14.25" hidden="1">
      <c r="AC16" s="1361"/>
      <c r="AD16" s="1361"/>
      <c r="AE16" s="329" t="str">
        <f>AF15&amp;"-"&amp;AH15</f>
        <v>-</v>
      </c>
      <c r="AF16" s="2269"/>
      <c r="AG16" s="2269"/>
      <c r="AH16" s="2269"/>
      <c r="AI16" s="2269"/>
      <c r="AJ16" s="1636"/>
      <c r="AK16" s="2644"/>
      <c r="AL16" s="2644"/>
      <c r="AM16" s="2644"/>
      <c r="AN16" s="2644"/>
      <c r="AO16" s="2644"/>
      <c r="AP16" s="1636"/>
      <c r="AQ16" s="1636"/>
      <c r="AR16" s="2644"/>
      <c r="AS16" s="2644"/>
      <c r="AT16" s="2644"/>
      <c r="AU16" s="2644"/>
      <c r="AV16" s="2644"/>
      <c r="AW16" s="1636"/>
      <c r="AX16" s="1636"/>
      <c r="AY16" s="1636"/>
      <c r="AZ16" s="1636"/>
      <c r="BA16" s="2644"/>
      <c r="BB16" s="1636"/>
      <c r="BC16" s="2644"/>
      <c r="BD16" s="1636"/>
      <c r="BE16" s="1636"/>
      <c r="BF16" s="1636"/>
      <c r="BG16" s="2644"/>
      <c r="BH16" s="2644"/>
      <c r="BI16" s="1636"/>
      <c r="BJ16" s="2644"/>
      <c r="BK16" s="1636"/>
      <c r="BL16" s="1636"/>
      <c r="BM16" s="1636"/>
      <c r="BN16" s="1636"/>
      <c r="BO16" s="2644"/>
      <c r="BP16" s="1636"/>
      <c r="BQ16" s="2644"/>
      <c r="BR16" s="1636"/>
      <c r="BS16" s="1636"/>
      <c r="BT16" s="1636"/>
      <c r="BU16" s="1636"/>
      <c r="BV16" s="2644"/>
      <c r="BW16" s="1636"/>
      <c r="BX16" s="2644"/>
      <c r="BY16" s="1636"/>
      <c r="BZ16" s="1636"/>
      <c r="CA16" s="1636"/>
      <c r="CB16" s="1636"/>
      <c r="CC16" s="2644"/>
      <c r="CD16" s="1636"/>
      <c r="CE16" s="2644"/>
      <c r="CF16" s="1636"/>
      <c r="CG16" s="1636"/>
      <c r="CH16" s="1636"/>
      <c r="CI16" s="1636"/>
      <c r="CJ16" s="2644"/>
      <c r="CK16" s="1636"/>
      <c r="CL16" s="2644"/>
      <c r="CM16" s="1636"/>
      <c r="CN16" s="1636"/>
      <c r="CO16" s="1636"/>
      <c r="CP16" s="1636"/>
      <c r="CQ16" s="2644"/>
      <c r="CR16" s="1636"/>
      <c r="CS16" s="2644"/>
      <c r="CT16" s="2644"/>
      <c r="DB16" s="1156">
        <v>0</v>
      </c>
    </row>
    <row customHeight="1" ht="14.25" hidden="1">
      <c r="AI17" s="328"/>
      <c r="AJ17" s="1636"/>
      <c r="AK17" s="2644"/>
      <c r="AL17" s="2644"/>
      <c r="AM17" s="2644"/>
      <c r="AN17" s="2644"/>
      <c r="AO17" s="2644"/>
      <c r="AP17" s="1636"/>
      <c r="AQ17" s="1636"/>
      <c r="AR17" s="2644"/>
      <c r="AS17" s="2644"/>
      <c r="AT17" s="2644"/>
      <c r="AU17" s="2644"/>
      <c r="AV17" s="2644"/>
      <c r="AW17" s="1636"/>
      <c r="AX17" s="1636"/>
      <c r="AY17" s="1636"/>
      <c r="AZ17" s="1636"/>
      <c r="BA17" s="2644"/>
      <c r="BB17" s="1636"/>
      <c r="BC17" s="2644"/>
      <c r="BD17" s="1636"/>
      <c r="BE17" s="1636"/>
      <c r="BF17" s="1636"/>
      <c r="BG17" s="2644"/>
      <c r="BH17" s="2644"/>
      <c r="BI17" s="1636"/>
      <c r="BJ17" s="2644"/>
      <c r="BK17" s="1636"/>
      <c r="BL17" s="1636"/>
      <c r="BM17" s="1636"/>
      <c r="BN17" s="1636"/>
      <c r="BO17" s="2644"/>
      <c r="BP17" s="1636"/>
      <c r="BQ17" s="2644"/>
      <c r="BR17" s="1636"/>
      <c r="BS17" s="1636"/>
      <c r="BT17" s="1636"/>
      <c r="BU17" s="1636"/>
      <c r="BV17" s="2644"/>
      <c r="BW17" s="1636"/>
      <c r="BX17" s="2644"/>
      <c r="BY17" s="1636"/>
      <c r="BZ17" s="1636"/>
      <c r="CA17" s="1636"/>
      <c r="CB17" s="1636"/>
      <c r="CC17" s="2644"/>
      <c r="CD17" s="1636"/>
      <c r="CE17" s="2644"/>
      <c r="CF17" s="1636"/>
      <c r="CG17" s="1636"/>
      <c r="CH17" s="1636"/>
      <c r="CI17" s="1636"/>
      <c r="CJ17" s="2644"/>
      <c r="CK17" s="1636"/>
      <c r="CL17" s="2644"/>
      <c r="CM17" s="1636"/>
      <c r="CN17" s="1636"/>
      <c r="CO17" s="1636"/>
      <c r="CP17" s="1636"/>
      <c r="CQ17" s="2644"/>
      <c r="CR17" s="1636"/>
      <c r="CS17" s="2644"/>
      <c r="CT17" s="2644"/>
      <c r="DB17" s="1156">
        <v>0</v>
      </c>
    </row>
    <row s="1367" customFormat="1" customHeight="1" ht="22.5" hidden="1">
      <c r="L18" s="1422"/>
      <c r="M18" s="1363"/>
      <c r="N18" s="1363"/>
      <c r="O18" s="1368" t="s">
        <v>421</v>
      </c>
      <c r="P18" s="1363"/>
      <c r="Q18" s="1372"/>
      <c r="R18" s="1372"/>
      <c r="S18" s="730"/>
      <c r="Y18" s="1368"/>
      <c r="AA18" s="1368"/>
      <c r="AB18" s="1367"/>
      <c r="AF18" s="1368"/>
      <c r="AH18" s="1368"/>
      <c r="AI18" s="1367"/>
      <c r="AJ18" s="1367"/>
      <c r="AK18" s="2661"/>
      <c r="AL18" s="2661"/>
      <c r="AM18" s="2662"/>
      <c r="AN18" s="2661"/>
      <c r="AO18" s="2662"/>
      <c r="AP18" s="1367"/>
      <c r="AQ18" s="1367"/>
      <c r="AR18" s="2661"/>
      <c r="AS18" s="2661"/>
      <c r="AT18" s="2662"/>
      <c r="AU18" s="2661"/>
      <c r="AV18" s="2662"/>
      <c r="AW18" s="1367"/>
      <c r="AX18" s="1367"/>
      <c r="AY18" s="1367"/>
      <c r="AZ18" s="1367"/>
      <c r="BA18" s="2662"/>
      <c r="BB18" s="1367"/>
      <c r="BC18" s="2662"/>
      <c r="BD18" s="1367"/>
      <c r="BE18" s="1367"/>
      <c r="BF18" s="1367"/>
      <c r="BG18" s="2661"/>
      <c r="BH18" s="2662"/>
      <c r="BI18" s="1367"/>
      <c r="BJ18" s="2662"/>
      <c r="BK18" s="1367"/>
      <c r="BL18" s="1367"/>
      <c r="BM18" s="1367"/>
      <c r="BN18" s="1367"/>
      <c r="BO18" s="2662"/>
      <c r="BP18" s="1367"/>
      <c r="BQ18" s="2662"/>
      <c r="BR18" s="1367"/>
      <c r="BS18" s="1367"/>
      <c r="BT18" s="1367"/>
      <c r="BU18" s="1367"/>
      <c r="BV18" s="2662"/>
      <c r="BW18" s="1367"/>
      <c r="BX18" s="2662"/>
      <c r="BY18" s="1367"/>
      <c r="BZ18" s="1367"/>
      <c r="CA18" s="1367"/>
      <c r="CB18" s="1367"/>
      <c r="CC18" s="2662"/>
      <c r="CD18" s="1367"/>
      <c r="CE18" s="2662"/>
      <c r="CF18" s="1367"/>
      <c r="CG18" s="1367"/>
      <c r="CH18" s="1367"/>
      <c r="CI18" s="1367"/>
      <c r="CJ18" s="2662"/>
      <c r="CK18" s="1367"/>
      <c r="CL18" s="2662"/>
      <c r="CM18" s="1367"/>
      <c r="CN18" s="1367"/>
      <c r="CO18" s="1367"/>
      <c r="CP18" s="1367"/>
      <c r="CQ18" s="2662"/>
      <c r="CR18" s="1367"/>
      <c r="CS18" s="2662"/>
      <c r="CT18" s="2661"/>
      <c r="CW18" s="512"/>
      <c r="CX18" s="512"/>
      <c r="CY18" s="512"/>
      <c r="CZ18" s="512"/>
      <c r="DA18" s="512"/>
      <c r="DB18" s="1161">
        <v>0</v>
      </c>
    </row>
    <row s="1367" customFormat="1" customHeight="1" ht="14.25" hidden="1">
      <c r="L19" s="1422"/>
      <c r="M19" s="1363"/>
      <c r="N19" s="1363"/>
      <c r="O19" s="1363"/>
      <c r="P19" s="1363"/>
      <c r="Q19" s="1372"/>
      <c r="R19" s="1372"/>
      <c r="S19" s="730"/>
      <c r="AB19" s="1367"/>
      <c r="AI19" s="1367"/>
      <c r="AJ19" s="1367"/>
      <c r="AK19" s="2661"/>
      <c r="AL19" s="2661"/>
      <c r="AM19" s="2661"/>
      <c r="AN19" s="2661"/>
      <c r="AO19" s="2661"/>
      <c r="AP19" s="1367"/>
      <c r="AQ19" s="1367"/>
      <c r="AR19" s="2661"/>
      <c r="AS19" s="2661"/>
      <c r="AT19" s="2661"/>
      <c r="AU19" s="2661"/>
      <c r="AV19" s="2661"/>
      <c r="AW19" s="1367"/>
      <c r="AX19" s="1367"/>
      <c r="AY19" s="1367"/>
      <c r="AZ19" s="1367"/>
      <c r="BA19" s="2661"/>
      <c r="BB19" s="1367"/>
      <c r="BC19" s="2661"/>
      <c r="BD19" s="1367"/>
      <c r="BE19" s="1367"/>
      <c r="BF19" s="1367"/>
      <c r="BG19" s="2661"/>
      <c r="BH19" s="2661"/>
      <c r="BI19" s="1367"/>
      <c r="BJ19" s="2661"/>
      <c r="BK19" s="1367"/>
      <c r="BL19" s="1367"/>
      <c r="BM19" s="1367"/>
      <c r="BN19" s="1367"/>
      <c r="BO19" s="2661"/>
      <c r="BP19" s="1367"/>
      <c r="BQ19" s="2661"/>
      <c r="BR19" s="1367"/>
      <c r="BS19" s="1367"/>
      <c r="BT19" s="1367"/>
      <c r="BU19" s="1367"/>
      <c r="BV19" s="2661"/>
      <c r="BW19" s="1367"/>
      <c r="BX19" s="2661"/>
      <c r="BY19" s="1367"/>
      <c r="BZ19" s="1367"/>
      <c r="CA19" s="1367"/>
      <c r="CB19" s="1367"/>
      <c r="CC19" s="2661"/>
      <c r="CD19" s="1367"/>
      <c r="CE19" s="2661"/>
      <c r="CF19" s="1367"/>
      <c r="CG19" s="1367"/>
      <c r="CH19" s="1367"/>
      <c r="CI19" s="1367"/>
      <c r="CJ19" s="2661"/>
      <c r="CK19" s="1367"/>
      <c r="CL19" s="2661"/>
      <c r="CM19" s="1367"/>
      <c r="CN19" s="1367"/>
      <c r="CO19" s="1367"/>
      <c r="CP19" s="1367"/>
      <c r="CQ19" s="2661"/>
      <c r="CR19" s="1367"/>
      <c r="CS19" s="2661"/>
      <c r="CT19" s="2661"/>
      <c r="CW19" s="512"/>
      <c r="CX19" s="512"/>
      <c r="CY19" s="512"/>
      <c r="CZ19" s="512"/>
      <c r="DA19" s="512"/>
      <c r="DB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J20" s="1367"/>
      <c r="AK20" s="2661"/>
      <c r="AL20" s="2661"/>
      <c r="AM20" s="2661"/>
      <c r="AN20" s="2663" t="s">
        <v>424</v>
      </c>
      <c r="AO20" s="2661"/>
      <c r="AP20" s="1371" t="s">
        <v>425</v>
      </c>
      <c r="AQ20" s="1367"/>
      <c r="AR20" s="2661"/>
      <c r="AS20" s="2661"/>
      <c r="AT20" s="2661"/>
      <c r="AU20" s="2663" t="s">
        <v>424</v>
      </c>
      <c r="AV20" s="2661"/>
      <c r="AW20" s="1371" t="s">
        <v>425</v>
      </c>
      <c r="AX20" s="1367"/>
      <c r="AY20" s="1367"/>
      <c r="AZ20" s="1367"/>
      <c r="BA20" s="2661"/>
      <c r="BB20" s="1371" t="s">
        <v>424</v>
      </c>
      <c r="BC20" s="2661"/>
      <c r="BD20" s="1371" t="s">
        <v>425</v>
      </c>
      <c r="BE20" s="1367"/>
      <c r="BF20" s="1367"/>
      <c r="BG20" s="2661"/>
      <c r="BH20" s="2661"/>
      <c r="BI20" s="1371" t="s">
        <v>424</v>
      </c>
      <c r="BJ20" s="2661"/>
      <c r="BK20" s="1371" t="s">
        <v>425</v>
      </c>
      <c r="BL20" s="1367"/>
      <c r="BM20" s="1367"/>
      <c r="BN20" s="1367"/>
      <c r="BO20" s="2661"/>
      <c r="BP20" s="1371" t="s">
        <v>424</v>
      </c>
      <c r="BQ20" s="2661"/>
      <c r="BR20" s="1371" t="s">
        <v>425</v>
      </c>
      <c r="BS20" s="1367"/>
      <c r="BT20" s="1367"/>
      <c r="BU20" s="1367"/>
      <c r="BV20" s="2661"/>
      <c r="BW20" s="1371" t="s">
        <v>424</v>
      </c>
      <c r="BX20" s="2661"/>
      <c r="BY20" s="1371" t="s">
        <v>425</v>
      </c>
      <c r="BZ20" s="1367"/>
      <c r="CA20" s="1367"/>
      <c r="CB20" s="1367"/>
      <c r="CC20" s="2661"/>
      <c r="CD20" s="1371" t="s">
        <v>424</v>
      </c>
      <c r="CE20" s="2661"/>
      <c r="CF20" s="1371" t="s">
        <v>425</v>
      </c>
      <c r="CG20" s="1367"/>
      <c r="CH20" s="1367"/>
      <c r="CI20" s="1367"/>
      <c r="CJ20" s="2661"/>
      <c r="CK20" s="1371" t="s">
        <v>424</v>
      </c>
      <c r="CL20" s="2661"/>
      <c r="CM20" s="1371" t="s">
        <v>425</v>
      </c>
      <c r="CN20" s="1367"/>
      <c r="CO20" s="1367"/>
      <c r="CP20" s="1367"/>
      <c r="CQ20" s="2661"/>
      <c r="CR20" s="1371" t="s">
        <v>424</v>
      </c>
      <c r="CS20" s="2661"/>
      <c r="CT20" s="2663" t="s">
        <v>425</v>
      </c>
      <c r="DB20" s="1161">
        <v>0</v>
      </c>
    </row>
    <row customHeight="1" ht="14.25" hidden="1">
      <c r="O21" s="1365"/>
      <c r="AJ21" s="1636"/>
      <c r="AK21" s="2644"/>
      <c r="AL21" s="2644"/>
      <c r="AM21" s="2644"/>
      <c r="AN21" s="2644"/>
      <c r="AO21" s="2644"/>
      <c r="AP21" s="1636"/>
      <c r="AQ21" s="1636"/>
      <c r="AR21" s="2644"/>
      <c r="AS21" s="2644"/>
      <c r="AT21" s="2644"/>
      <c r="AU21" s="2644"/>
      <c r="AV21" s="2644"/>
      <c r="AW21" s="1636"/>
      <c r="AX21" s="1636"/>
      <c r="AY21" s="1636"/>
      <c r="AZ21" s="1636"/>
      <c r="BA21" s="2644"/>
      <c r="BB21" s="1636"/>
      <c r="BC21" s="2644"/>
      <c r="BD21" s="1636"/>
      <c r="BE21" s="1636"/>
      <c r="BF21" s="1636"/>
      <c r="BG21" s="2644"/>
      <c r="BH21" s="2644"/>
      <c r="BI21" s="1636"/>
      <c r="BJ21" s="2644"/>
      <c r="BK21" s="1636"/>
      <c r="BL21" s="1636"/>
      <c r="BM21" s="1636"/>
      <c r="BN21" s="1636"/>
      <c r="BO21" s="2644"/>
      <c r="BP21" s="1636"/>
      <c r="BQ21" s="2644"/>
      <c r="BR21" s="1636"/>
      <c r="BS21" s="1636"/>
      <c r="BT21" s="1636"/>
      <c r="BU21" s="1636"/>
      <c r="BV21" s="2644"/>
      <c r="BW21" s="1636"/>
      <c r="BX21" s="2644"/>
      <c r="BY21" s="1636"/>
      <c r="BZ21" s="1636"/>
      <c r="CA21" s="1636"/>
      <c r="CB21" s="1636"/>
      <c r="CC21" s="2644"/>
      <c r="CD21" s="1636"/>
      <c r="CE21" s="2644"/>
      <c r="CF21" s="1636"/>
      <c r="CG21" s="1636"/>
      <c r="CH21" s="1636"/>
      <c r="CI21" s="1636"/>
      <c r="CJ21" s="2644"/>
      <c r="CK21" s="1636"/>
      <c r="CL21" s="2644"/>
      <c r="CM21" s="1636"/>
      <c r="CN21" s="1636"/>
      <c r="CO21" s="1636"/>
      <c r="CP21" s="1636"/>
      <c r="CQ21" s="2644"/>
      <c r="CR21" s="1636"/>
      <c r="CS21" s="2644"/>
      <c r="CT21" s="2644"/>
      <c r="DB21" s="1156">
        <v>0</v>
      </c>
    </row>
    <row customHeight="1" ht="14.25" hidden="1">
      <c r="O22" s="1365"/>
      <c r="AJ22" s="1636"/>
      <c r="AK22" s="2644"/>
      <c r="AL22" s="2644"/>
      <c r="AM22" s="2644"/>
      <c r="AN22" s="2644"/>
      <c r="AO22" s="2644"/>
      <c r="AP22" s="1636"/>
      <c r="AQ22" s="1636"/>
      <c r="AR22" s="2644"/>
      <c r="AS22" s="2644"/>
      <c r="AT22" s="2644"/>
      <c r="AU22" s="2644"/>
      <c r="AV22" s="2644"/>
      <c r="AW22" s="1636"/>
      <c r="AX22" s="1636"/>
      <c r="AY22" s="1636"/>
      <c r="AZ22" s="1636"/>
      <c r="BA22" s="2644"/>
      <c r="BB22" s="1636"/>
      <c r="BC22" s="2644"/>
      <c r="BD22" s="1636"/>
      <c r="BE22" s="1636"/>
      <c r="BF22" s="1636"/>
      <c r="BG22" s="2644"/>
      <c r="BH22" s="2644"/>
      <c r="BI22" s="1636"/>
      <c r="BJ22" s="2644"/>
      <c r="BK22" s="1636"/>
      <c r="BL22" s="1636"/>
      <c r="BM22" s="1636"/>
      <c r="BN22" s="1636"/>
      <c r="BO22" s="2644"/>
      <c r="BP22" s="1636"/>
      <c r="BQ22" s="2644"/>
      <c r="BR22" s="1636"/>
      <c r="BS22" s="1636"/>
      <c r="BT22" s="1636"/>
      <c r="BU22" s="1636"/>
      <c r="BV22" s="2644"/>
      <c r="BW22" s="1636"/>
      <c r="BX22" s="2644"/>
      <c r="BY22" s="1636"/>
      <c r="BZ22" s="1636"/>
      <c r="CA22" s="1636"/>
      <c r="CB22" s="1636"/>
      <c r="CC22" s="2644"/>
      <c r="CD22" s="1636"/>
      <c r="CE22" s="2644"/>
      <c r="CF22" s="1636"/>
      <c r="CG22" s="1636"/>
      <c r="CH22" s="1636"/>
      <c r="CI22" s="1636"/>
      <c r="CJ22" s="2644"/>
      <c r="CK22" s="1636"/>
      <c r="CL22" s="2644"/>
      <c r="CM22" s="1636"/>
      <c r="CN22" s="1636"/>
      <c r="CO22" s="1636"/>
      <c r="CP22" s="1636"/>
      <c r="CQ22" s="2644"/>
      <c r="CR22" s="1636"/>
      <c r="CS22" s="2644"/>
      <c r="CT22" s="2644"/>
      <c r="DB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2644"/>
      <c r="AL23" s="2644"/>
      <c r="AM23" s="2644"/>
      <c r="AN23" s="2644"/>
      <c r="AO23" s="2644"/>
      <c r="AP23" s="1636"/>
      <c r="AQ23" s="1636"/>
      <c r="AR23" s="2644"/>
      <c r="AS23" s="2644"/>
      <c r="AT23" s="2644"/>
      <c r="AU23" s="2644"/>
      <c r="AV23" s="2644"/>
      <c r="AW23" s="1636"/>
      <c r="AX23" s="1636"/>
      <c r="AY23" s="1636"/>
      <c r="AZ23" s="1636"/>
      <c r="BA23" s="2644"/>
      <c r="BB23" s="1636"/>
      <c r="BC23" s="2644"/>
      <c r="BD23" s="1636"/>
      <c r="BE23" s="1636"/>
      <c r="BF23" s="1636"/>
      <c r="BG23" s="2644"/>
      <c r="BH23" s="2644"/>
      <c r="BI23" s="1636"/>
      <c r="BJ23" s="2644"/>
      <c r="BK23" s="1636"/>
      <c r="BL23" s="1636"/>
      <c r="BM23" s="1636"/>
      <c r="BN23" s="1636"/>
      <c r="BO23" s="2644"/>
      <c r="BP23" s="1636"/>
      <c r="BQ23" s="2644"/>
      <c r="BR23" s="1636"/>
      <c r="BS23" s="1636"/>
      <c r="BT23" s="1636"/>
      <c r="BU23" s="1636"/>
      <c r="BV23" s="2644"/>
      <c r="BW23" s="1636"/>
      <c r="BX23" s="2644"/>
      <c r="BY23" s="1636"/>
      <c r="BZ23" s="1636"/>
      <c r="CA23" s="1636"/>
      <c r="CB23" s="1636"/>
      <c r="CC23" s="2644"/>
      <c r="CD23" s="1636"/>
      <c r="CE23" s="2644"/>
      <c r="CF23" s="1636"/>
      <c r="CG23" s="1636"/>
      <c r="CH23" s="1636"/>
      <c r="CI23" s="1636"/>
      <c r="CJ23" s="2644"/>
      <c r="CK23" s="1636"/>
      <c r="CL23" s="2644"/>
      <c r="CM23" s="1636"/>
      <c r="CN23" s="1636"/>
      <c r="CO23" s="1636"/>
      <c r="CP23" s="1636"/>
      <c r="CQ23" s="2644"/>
      <c r="CR23" s="1636"/>
      <c r="CS23" s="2644"/>
      <c r="CT23" s="2644"/>
      <c r="DB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664"/>
      <c r="AL24" s="2664"/>
      <c r="AM24" s="2664"/>
      <c r="AN24" s="2664"/>
      <c r="AO24" s="2664"/>
      <c r="AP24" s="2249"/>
      <c r="AQ24" s="2249"/>
      <c r="AR24" s="2664"/>
      <c r="AS24" s="2664"/>
      <c r="AT24" s="2664"/>
      <c r="AU24" s="2664"/>
      <c r="AV24" s="2664"/>
      <c r="AW24" s="2249"/>
      <c r="AX24" s="2249"/>
      <c r="AY24" s="2249"/>
      <c r="AZ24" s="2249"/>
      <c r="BA24" s="2664"/>
      <c r="BB24" s="2249"/>
      <c r="BC24" s="2664"/>
      <c r="BD24" s="2249"/>
      <c r="BE24" s="2249"/>
      <c r="BF24" s="2249"/>
      <c r="BG24" s="2664"/>
      <c r="BH24" s="2664"/>
      <c r="BI24" s="2249"/>
      <c r="BJ24" s="2664"/>
      <c r="BK24" s="2249"/>
      <c r="BL24" s="2249"/>
      <c r="BM24" s="2249"/>
      <c r="BN24" s="2249"/>
      <c r="BO24" s="2664"/>
      <c r="BP24" s="2249"/>
      <c r="BQ24" s="2664"/>
      <c r="BR24" s="2249"/>
      <c r="BS24" s="2249"/>
      <c r="BT24" s="2249"/>
      <c r="BU24" s="2249"/>
      <c r="BV24" s="2664"/>
      <c r="BW24" s="2249"/>
      <c r="BX24" s="2664"/>
      <c r="BY24" s="2249"/>
      <c r="BZ24" s="2249"/>
      <c r="CA24" s="2249"/>
      <c r="CB24" s="2249"/>
      <c r="CC24" s="2664"/>
      <c r="CD24" s="2249"/>
      <c r="CE24" s="2664"/>
      <c r="CF24" s="2249"/>
      <c r="CG24" s="2249"/>
      <c r="CH24" s="2249"/>
      <c r="CI24" s="2249"/>
      <c r="CJ24" s="2664"/>
      <c r="CK24" s="2249"/>
      <c r="CL24" s="2664"/>
      <c r="CM24" s="2249"/>
      <c r="CN24" s="2249"/>
      <c r="CO24" s="2249"/>
      <c r="CP24" s="2249"/>
      <c r="CQ24" s="2664"/>
      <c r="CR24" s="2249"/>
      <c r="CS24" s="2664"/>
      <c r="CT24" s="2664"/>
      <c r="DB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J25" s="2250"/>
      <c r="AK25" s="2665"/>
      <c r="AL25" s="2665"/>
      <c r="AM25" s="2665"/>
      <c r="AN25" s="2665"/>
      <c r="AO25" s="2665"/>
      <c r="AP25" s="2250"/>
      <c r="AQ25" s="2250"/>
      <c r="AR25" s="2665"/>
      <c r="AS25" s="2665"/>
      <c r="AT25" s="2665"/>
      <c r="AU25" s="2665"/>
      <c r="AV25" s="2665"/>
      <c r="AW25" s="2250"/>
      <c r="AX25" s="2250"/>
      <c r="AY25" s="2250"/>
      <c r="AZ25" s="2250"/>
      <c r="BA25" s="2665"/>
      <c r="BB25" s="2250"/>
      <c r="BC25" s="2665"/>
      <c r="BD25" s="2250"/>
      <c r="BE25" s="2250"/>
      <c r="BF25" s="2250"/>
      <c r="BG25" s="2665"/>
      <c r="BH25" s="2665"/>
      <c r="BI25" s="2250"/>
      <c r="BJ25" s="2665"/>
      <c r="BK25" s="2250"/>
      <c r="BL25" s="2250"/>
      <c r="BM25" s="2250"/>
      <c r="BN25" s="2250"/>
      <c r="BO25" s="2665"/>
      <c r="BP25" s="2250"/>
      <c r="BQ25" s="2665"/>
      <c r="BR25" s="2250"/>
      <c r="BS25" s="2250"/>
      <c r="BT25" s="2250"/>
      <c r="BU25" s="2250"/>
      <c r="BV25" s="2665"/>
      <c r="BW25" s="2250"/>
      <c r="BX25" s="2665"/>
      <c r="BY25" s="2250"/>
      <c r="BZ25" s="2250"/>
      <c r="CA25" s="2250"/>
      <c r="CB25" s="2250"/>
      <c r="CC25" s="2665"/>
      <c r="CD25" s="2250"/>
      <c r="CE25" s="2665"/>
      <c r="CF25" s="2250"/>
      <c r="CG25" s="2250"/>
      <c r="CH25" s="2250"/>
      <c r="CI25" s="2250"/>
      <c r="CJ25" s="2665"/>
      <c r="CK25" s="2250"/>
      <c r="CL25" s="2665"/>
      <c r="CM25" s="2250"/>
      <c r="CN25" s="2250"/>
      <c r="CO25" s="2250"/>
      <c r="CP25" s="2250"/>
      <c r="CQ25" s="2665"/>
      <c r="CR25" s="2250"/>
      <c r="CS25" s="2665"/>
      <c r="CT25" s="2665"/>
      <c r="DB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2666"/>
      <c r="AL26" s="2666"/>
      <c r="AM26" s="2666"/>
      <c r="AN26" s="2666"/>
      <c r="AO26" s="2666"/>
      <c r="AP26" s="323"/>
      <c r="AQ26" s="323"/>
      <c r="AR26" s="2666"/>
      <c r="AS26" s="2666"/>
      <c r="AT26" s="2666"/>
      <c r="AU26" s="2666"/>
      <c r="AV26" s="2666"/>
      <c r="AW26" s="323"/>
      <c r="AX26" s="323"/>
      <c r="AY26" s="323"/>
      <c r="AZ26" s="323"/>
      <c r="BA26" s="2666"/>
      <c r="BB26" s="323"/>
      <c r="BC26" s="2666"/>
      <c r="BD26" s="323"/>
      <c r="BE26" s="323"/>
      <c r="BF26" s="323"/>
      <c r="BG26" s="2666"/>
      <c r="BH26" s="2666"/>
      <c r="BI26" s="323"/>
      <c r="BJ26" s="2666"/>
      <c r="BK26" s="323"/>
      <c r="BL26" s="323"/>
      <c r="BM26" s="323"/>
      <c r="BN26" s="323"/>
      <c r="BO26" s="2666"/>
      <c r="BP26" s="323"/>
      <c r="BQ26" s="2666"/>
      <c r="BR26" s="323"/>
      <c r="BS26" s="323"/>
      <c r="BT26" s="323"/>
      <c r="BU26" s="323"/>
      <c r="BV26" s="2666"/>
      <c r="BW26" s="323"/>
      <c r="BX26" s="2666"/>
      <c r="BY26" s="323"/>
      <c r="BZ26" s="323"/>
      <c r="CA26" s="323"/>
      <c r="CB26" s="323"/>
      <c r="CC26" s="2666"/>
      <c r="CD26" s="323"/>
      <c r="CE26" s="2666"/>
      <c r="CF26" s="323"/>
      <c r="CG26" s="323"/>
      <c r="CH26" s="323"/>
      <c r="CI26" s="323"/>
      <c r="CJ26" s="2666"/>
      <c r="CK26" s="323"/>
      <c r="CL26" s="2666"/>
      <c r="CM26" s="323"/>
      <c r="CN26" s="323"/>
      <c r="CO26" s="323"/>
      <c r="CP26" s="323"/>
      <c r="CQ26" s="2666"/>
      <c r="CR26" s="323"/>
      <c r="CS26" s="2666"/>
      <c r="CT26" s="2666"/>
      <c r="CU26" s="510"/>
      <c r="DB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2252" t="str">
        <f>IF(TITLE_NAME_OR_PR_CHANGE="",IF(TITLE_NAME_OR_PR="","",TITLE_NAME_OR_PR),TITLE_NAME_OR_PR_CHANGE)</f>
        <v>Главное управление "Региональная энергетическая комиссия" Рязанской области</v>
      </c>
      <c r="AK27" s="2667"/>
      <c r="AL27" s="2667"/>
      <c r="AM27" s="2667"/>
      <c r="AN27" s="2667"/>
      <c r="AO27" s="2667"/>
      <c r="AP27" s="1636"/>
      <c r="AQ27" s="2252" t="str">
        <f>IF(TITLE_NAME_OR_PR_CHANGE="",IF(TITLE_NAME_OR_PR="","",TITLE_NAME_OR_PR),TITLE_NAME_OR_PR_CHANGE)</f>
        <v>Главное управление "Региональная энергетическая комиссия" Рязанской области</v>
      </c>
      <c r="AR27" s="2667"/>
      <c r="AS27" s="2667"/>
      <c r="AT27" s="2667"/>
      <c r="AU27" s="2667"/>
      <c r="AV27" s="2667"/>
      <c r="AW27" s="1636"/>
      <c r="AX27" s="2252" t="str">
        <f>IF(TITLE_NAME_OR_PR_CHANGE="",IF(TITLE_NAME_OR_PR="","",TITLE_NAME_OR_PR),TITLE_NAME_OR_PR_CHANGE)</f>
        <v>Главное управление "Региональная энергетическая комиссия" Рязанской области</v>
      </c>
      <c r="AY27" s="2252"/>
      <c r="AZ27" s="2252"/>
      <c r="BA27" s="2667"/>
      <c r="BB27" s="2252"/>
      <c r="BC27" s="2667"/>
      <c r="BD27" s="1636"/>
      <c r="BE27" s="2252" t="str">
        <f>IF(TITLE_NAME_OR_PR_CHANGE="",IF(TITLE_NAME_OR_PR="","",TITLE_NAME_OR_PR),TITLE_NAME_OR_PR_CHANGE)</f>
        <v>Главное управление "Региональная энергетическая комиссия" Рязанской области</v>
      </c>
      <c r="BF27" s="2252"/>
      <c r="BG27" s="2667"/>
      <c r="BH27" s="2667"/>
      <c r="BI27" s="2252"/>
      <c r="BJ27" s="2667"/>
      <c r="BK27" s="1636"/>
      <c r="BL27" s="2252" t="str">
        <f>IF(TITLE_NAME_OR_PR_CHANGE="",IF(TITLE_NAME_OR_PR="","",TITLE_NAME_OR_PR),TITLE_NAME_OR_PR_CHANGE)</f>
        <v>Главное управление "Региональная энергетическая комиссия" Рязанской области</v>
      </c>
      <c r="BM27" s="2252"/>
      <c r="BN27" s="2252"/>
      <c r="BO27" s="2667"/>
      <c r="BP27" s="2252"/>
      <c r="BQ27" s="2667"/>
      <c r="BR27" s="1636"/>
      <c r="BS27" s="2252" t="str">
        <f>IF(TITLE_NAME_OR_PR_CHANGE="",IF(TITLE_NAME_OR_PR="","",TITLE_NAME_OR_PR),TITLE_NAME_OR_PR_CHANGE)</f>
        <v>Главное управление "Региональная энергетическая комиссия" Рязанской области</v>
      </c>
      <c r="BT27" s="2252"/>
      <c r="BU27" s="2252"/>
      <c r="BV27" s="2667"/>
      <c r="BW27" s="2252"/>
      <c r="BX27" s="2667"/>
      <c r="BY27" s="1636"/>
      <c r="BZ27" s="2252" t="str">
        <f>IF(TITLE_NAME_OR_PR_CHANGE="",IF(TITLE_NAME_OR_PR="","",TITLE_NAME_OR_PR),TITLE_NAME_OR_PR_CHANGE)</f>
        <v>Главное управление "Региональная энергетическая комиссия" Рязанской области</v>
      </c>
      <c r="CA27" s="2252"/>
      <c r="CB27" s="2252"/>
      <c r="CC27" s="2667"/>
      <c r="CD27" s="2252"/>
      <c r="CE27" s="2667"/>
      <c r="CF27" s="1636"/>
      <c r="CG27" s="2252" t="str">
        <f>IF(TITLE_NAME_OR_PR_CHANGE="",IF(TITLE_NAME_OR_PR="","",TITLE_NAME_OR_PR),TITLE_NAME_OR_PR_CHANGE)</f>
        <v>Главное управление "Региональная энергетическая комиссия" Рязанской области</v>
      </c>
      <c r="CH27" s="2252"/>
      <c r="CI27" s="2252"/>
      <c r="CJ27" s="2667"/>
      <c r="CK27" s="2252"/>
      <c r="CL27" s="2667"/>
      <c r="CM27" s="1636"/>
      <c r="CN27" s="2252" t="str">
        <f>IF(TITLE_NAME_OR_PR_CHANGE="",IF(TITLE_NAME_OR_PR="","",TITLE_NAME_OR_PR),TITLE_NAME_OR_PR_CHANGE)</f>
        <v>Главное управление "Региональная энергетическая комиссия" Рязанской области</v>
      </c>
      <c r="CO27" s="2252"/>
      <c r="CP27" s="2252"/>
      <c r="CQ27" s="2667"/>
      <c r="CR27" s="2252"/>
      <c r="CS27" s="2667"/>
      <c r="CT27" s="2644"/>
      <c r="CU27" s="327"/>
      <c r="CV27" s="281"/>
      <c r="CW27" s="369"/>
      <c r="CX27" s="369"/>
      <c r="CY27" s="369"/>
      <c r="CZ27" s="369"/>
      <c r="DA27" s="369"/>
      <c r="DB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327"/>
      <c r="AC28" s="2265" t="str">
        <f>IF(TITLE_DATE_PR_CHANGE="",IF(TITLE_DATE_PR="","",TITLE_DATE_PR),TITLE_DATE_PR_CHANGE)</f>
        <v>45994.49936342592</v>
      </c>
      <c r="AD28" s="2265"/>
      <c r="AE28" s="2265"/>
      <c r="AF28" s="2265"/>
      <c r="AG28" s="2265"/>
      <c r="AH28" s="2265"/>
      <c r="AI28" s="327"/>
      <c r="AJ28" s="2265" t="str">
        <f>IF(TITLE_DATE_PR_CHANGE="",IF(TITLE_DATE_PR="","",TITLE_DATE_PR),TITLE_DATE_PR_CHANGE)</f>
        <v>45994.49936342592</v>
      </c>
      <c r="AK28" s="2668"/>
      <c r="AL28" s="2668"/>
      <c r="AM28" s="2668"/>
      <c r="AN28" s="2668"/>
      <c r="AO28" s="2668"/>
      <c r="AP28" s="1636"/>
      <c r="AQ28" s="2265" t="str">
        <f>IF(TITLE_DATE_PR_CHANGE="",IF(TITLE_DATE_PR="","",TITLE_DATE_PR),TITLE_DATE_PR_CHANGE)</f>
        <v>45994.49936342592</v>
      </c>
      <c r="AR28" s="2668"/>
      <c r="AS28" s="2668"/>
      <c r="AT28" s="2668"/>
      <c r="AU28" s="2668"/>
      <c r="AV28" s="2668"/>
      <c r="AW28" s="1636"/>
      <c r="AX28" s="2265" t="str">
        <f>IF(TITLE_DATE_PR_CHANGE="",IF(TITLE_DATE_PR="","",TITLE_DATE_PR),TITLE_DATE_PR_CHANGE)</f>
        <v>45994.49936342592</v>
      </c>
      <c r="AY28" s="2265"/>
      <c r="AZ28" s="2265"/>
      <c r="BA28" s="2668"/>
      <c r="BB28" s="2265"/>
      <c r="BC28" s="2668"/>
      <c r="BD28" s="1636"/>
      <c r="BE28" s="2265" t="str">
        <f>IF(TITLE_DATE_PR_CHANGE="",IF(TITLE_DATE_PR="","",TITLE_DATE_PR),TITLE_DATE_PR_CHANGE)</f>
        <v>45994.49936342592</v>
      </c>
      <c r="BF28" s="2265"/>
      <c r="BG28" s="2668"/>
      <c r="BH28" s="2668"/>
      <c r="BI28" s="2265"/>
      <c r="BJ28" s="2668"/>
      <c r="BK28" s="1636"/>
      <c r="BL28" s="2265" t="str">
        <f>IF(TITLE_DATE_PR_CHANGE="",IF(TITLE_DATE_PR="","",TITLE_DATE_PR),TITLE_DATE_PR_CHANGE)</f>
        <v>45994.49936342592</v>
      </c>
      <c r="BM28" s="2265"/>
      <c r="BN28" s="2265"/>
      <c r="BO28" s="2668"/>
      <c r="BP28" s="2265"/>
      <c r="BQ28" s="2668"/>
      <c r="BR28" s="1636"/>
      <c r="BS28" s="2265" t="str">
        <f>IF(TITLE_DATE_PR_CHANGE="",IF(TITLE_DATE_PR="","",TITLE_DATE_PR),TITLE_DATE_PR_CHANGE)</f>
        <v>45994.49936342592</v>
      </c>
      <c r="BT28" s="2265"/>
      <c r="BU28" s="2265"/>
      <c r="BV28" s="2668"/>
      <c r="BW28" s="2265"/>
      <c r="BX28" s="2668"/>
      <c r="BY28" s="1636"/>
      <c r="BZ28" s="2265" t="str">
        <f>IF(TITLE_DATE_PR_CHANGE="",IF(TITLE_DATE_PR="","",TITLE_DATE_PR),TITLE_DATE_PR_CHANGE)</f>
        <v>45994.49936342592</v>
      </c>
      <c r="CA28" s="2265"/>
      <c r="CB28" s="2265"/>
      <c r="CC28" s="2668"/>
      <c r="CD28" s="2265"/>
      <c r="CE28" s="2668"/>
      <c r="CF28" s="1636"/>
      <c r="CG28" s="2265" t="str">
        <f>IF(TITLE_DATE_PR_CHANGE="",IF(TITLE_DATE_PR="","",TITLE_DATE_PR),TITLE_DATE_PR_CHANGE)</f>
        <v>45994.49936342592</v>
      </c>
      <c r="CH28" s="2265"/>
      <c r="CI28" s="2265"/>
      <c r="CJ28" s="2668"/>
      <c r="CK28" s="2265"/>
      <c r="CL28" s="2668"/>
      <c r="CM28" s="1636"/>
      <c r="CN28" s="2265" t="str">
        <f>IF(TITLE_DATE_PR_CHANGE="",IF(TITLE_DATE_PR="","",TITLE_DATE_PR),TITLE_DATE_PR_CHANGE)</f>
        <v>45994.49936342592</v>
      </c>
      <c r="CO28" s="2265"/>
      <c r="CP28" s="2265"/>
      <c r="CQ28" s="2668"/>
      <c r="CR28" s="2265"/>
      <c r="CS28" s="2668"/>
      <c r="CT28" s="2644"/>
      <c r="CU28" s="327"/>
      <c r="CV28" s="281"/>
      <c r="CW28" s="369"/>
      <c r="CX28" s="369"/>
      <c r="CY28" s="369"/>
      <c r="CZ28" s="369"/>
      <c r="DA28" s="369"/>
      <c r="DB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327"/>
      <c r="AC29" s="2252" t="str">
        <f>IF(TITLE_NUMBER_PR_CHANGE="",IF(TITLE_NUMBER_PR="","",TITLE_NUMBER_PR),TITLE_NUMBER_PR_CHANGE)</f>
        <v>91</v>
      </c>
      <c r="AD29" s="2252"/>
      <c r="AE29" s="2252"/>
      <c r="AF29" s="2252"/>
      <c r="AG29" s="2252"/>
      <c r="AH29" s="2252"/>
      <c r="AI29" s="327"/>
      <c r="AJ29" s="2252" t="str">
        <f>IF(TITLE_NUMBER_PR_CHANGE="",IF(TITLE_NUMBER_PR="","",TITLE_NUMBER_PR),TITLE_NUMBER_PR_CHANGE)</f>
        <v>91</v>
      </c>
      <c r="AK29" s="2667"/>
      <c r="AL29" s="2667"/>
      <c r="AM29" s="2667"/>
      <c r="AN29" s="2667"/>
      <c r="AO29" s="2667"/>
      <c r="AP29" s="1636"/>
      <c r="AQ29" s="2252" t="str">
        <f>IF(TITLE_NUMBER_PR_CHANGE="",IF(TITLE_NUMBER_PR="","",TITLE_NUMBER_PR),TITLE_NUMBER_PR_CHANGE)</f>
        <v>91</v>
      </c>
      <c r="AR29" s="2667"/>
      <c r="AS29" s="2667"/>
      <c r="AT29" s="2667"/>
      <c r="AU29" s="2667"/>
      <c r="AV29" s="2667"/>
      <c r="AW29" s="1636"/>
      <c r="AX29" s="2252" t="str">
        <f>IF(TITLE_NUMBER_PR_CHANGE="",IF(TITLE_NUMBER_PR="","",TITLE_NUMBER_PR),TITLE_NUMBER_PR_CHANGE)</f>
        <v>91</v>
      </c>
      <c r="AY29" s="2252"/>
      <c r="AZ29" s="2252"/>
      <c r="BA29" s="2667"/>
      <c r="BB29" s="2252"/>
      <c r="BC29" s="2667"/>
      <c r="BD29" s="1636"/>
      <c r="BE29" s="2252" t="str">
        <f>IF(TITLE_NUMBER_PR_CHANGE="",IF(TITLE_NUMBER_PR="","",TITLE_NUMBER_PR),TITLE_NUMBER_PR_CHANGE)</f>
        <v>91</v>
      </c>
      <c r="BF29" s="2252"/>
      <c r="BG29" s="2667"/>
      <c r="BH29" s="2667"/>
      <c r="BI29" s="2252"/>
      <c r="BJ29" s="2667"/>
      <c r="BK29" s="1636"/>
      <c r="BL29" s="2252" t="str">
        <f>IF(TITLE_NUMBER_PR_CHANGE="",IF(TITLE_NUMBER_PR="","",TITLE_NUMBER_PR),TITLE_NUMBER_PR_CHANGE)</f>
        <v>91</v>
      </c>
      <c r="BM29" s="2252"/>
      <c r="BN29" s="2252"/>
      <c r="BO29" s="2667"/>
      <c r="BP29" s="2252"/>
      <c r="BQ29" s="2667"/>
      <c r="BR29" s="1636"/>
      <c r="BS29" s="2252" t="str">
        <f>IF(TITLE_NUMBER_PR_CHANGE="",IF(TITLE_NUMBER_PR="","",TITLE_NUMBER_PR),TITLE_NUMBER_PR_CHANGE)</f>
        <v>91</v>
      </c>
      <c r="BT29" s="2252"/>
      <c r="BU29" s="2252"/>
      <c r="BV29" s="2667"/>
      <c r="BW29" s="2252"/>
      <c r="BX29" s="2667"/>
      <c r="BY29" s="1636"/>
      <c r="BZ29" s="2252" t="str">
        <f>IF(TITLE_NUMBER_PR_CHANGE="",IF(TITLE_NUMBER_PR="","",TITLE_NUMBER_PR),TITLE_NUMBER_PR_CHANGE)</f>
        <v>91</v>
      </c>
      <c r="CA29" s="2252"/>
      <c r="CB29" s="2252"/>
      <c r="CC29" s="2667"/>
      <c r="CD29" s="2252"/>
      <c r="CE29" s="2667"/>
      <c r="CF29" s="1636"/>
      <c r="CG29" s="2252" t="str">
        <f>IF(TITLE_NUMBER_PR_CHANGE="",IF(TITLE_NUMBER_PR="","",TITLE_NUMBER_PR),TITLE_NUMBER_PR_CHANGE)</f>
        <v>91</v>
      </c>
      <c r="CH29" s="2252"/>
      <c r="CI29" s="2252"/>
      <c r="CJ29" s="2667"/>
      <c r="CK29" s="2252"/>
      <c r="CL29" s="2667"/>
      <c r="CM29" s="1636"/>
      <c r="CN29" s="2252" t="str">
        <f>IF(TITLE_NUMBER_PR_CHANGE="",IF(TITLE_NUMBER_PR="","",TITLE_NUMBER_PR),TITLE_NUMBER_PR_CHANGE)</f>
        <v>91</v>
      </c>
      <c r="CO29" s="2252"/>
      <c r="CP29" s="2252"/>
      <c r="CQ29" s="2667"/>
      <c r="CR29" s="2252"/>
      <c r="CS29" s="2667"/>
      <c r="CT29" s="2644"/>
      <c r="CU29" s="327"/>
      <c r="CV29" s="281"/>
      <c r="CW29" s="369"/>
      <c r="CX29" s="369"/>
      <c r="CY29" s="369"/>
      <c r="CZ29" s="369"/>
      <c r="DA29" s="369"/>
      <c r="DB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327"/>
      <c r="AC30" s="2252" t="str">
        <f>IF(TITLE_IST_PUB_CHANGE="",IF(TITLE_IST_PUB="","",TITLE_IST_PUB),TITLE_IST_PUB_CHANGE)</f>
        <v>https://data-platform.ru/lk/ru_1_62/?public_token=YzBiM2E2NzYtYjljZS00ZmQzLWIwZjEtMjI0NGE5M2FhMjIyO2FuYWx5dGljcw%3D%3D#/</v>
      </c>
      <c r="AD30" s="2252"/>
      <c r="AE30" s="2252"/>
      <c r="AF30" s="2252"/>
      <c r="AG30" s="2252"/>
      <c r="AH30" s="2252"/>
      <c r="AI30" s="327"/>
      <c r="AJ30" s="2252" t="str">
        <f>IF(TITLE_IST_PUB_CHANGE="",IF(TITLE_IST_PUB="","",TITLE_IST_PUB),TITLE_IST_PUB_CHANGE)</f>
        <v>https://data-platform.ru/lk/ru_1_62/?public_token=YzBiM2E2NzYtYjljZS00ZmQzLWIwZjEtMjI0NGE5M2FhMjIyO2FuYWx5dGljcw%3D%3D#/</v>
      </c>
      <c r="AK30" s="2667"/>
      <c r="AL30" s="2667"/>
      <c r="AM30" s="2667"/>
      <c r="AN30" s="2667"/>
      <c r="AO30" s="2667"/>
      <c r="AP30" s="1636"/>
      <c r="AQ30" s="2252" t="str">
        <f>IF(TITLE_IST_PUB_CHANGE="",IF(TITLE_IST_PUB="","",TITLE_IST_PUB),TITLE_IST_PUB_CHANGE)</f>
        <v>https://data-platform.ru/lk/ru_1_62/?public_token=YzBiM2E2NzYtYjljZS00ZmQzLWIwZjEtMjI0NGE5M2FhMjIyO2FuYWx5dGljcw%3D%3D#/</v>
      </c>
      <c r="AR30" s="2667"/>
      <c r="AS30" s="2667"/>
      <c r="AT30" s="2667"/>
      <c r="AU30" s="2667"/>
      <c r="AV30" s="2667"/>
      <c r="AW30" s="1636"/>
      <c r="AX30" s="2252" t="str">
        <f>IF(TITLE_IST_PUB_CHANGE="",IF(TITLE_IST_PUB="","",TITLE_IST_PUB),TITLE_IST_PUB_CHANGE)</f>
        <v>https://data-platform.ru/lk/ru_1_62/?public_token=YzBiM2E2NzYtYjljZS00ZmQzLWIwZjEtMjI0NGE5M2FhMjIyO2FuYWx5dGljcw%3D%3D#/</v>
      </c>
      <c r="AY30" s="2252"/>
      <c r="AZ30" s="2252"/>
      <c r="BA30" s="2667"/>
      <c r="BB30" s="2252"/>
      <c r="BC30" s="2667"/>
      <c r="BD30" s="1636"/>
      <c r="BE30" s="2252" t="str">
        <f>IF(TITLE_IST_PUB_CHANGE="",IF(TITLE_IST_PUB="","",TITLE_IST_PUB),TITLE_IST_PUB_CHANGE)</f>
        <v>https://data-platform.ru/lk/ru_1_62/?public_token=YzBiM2E2NzYtYjljZS00ZmQzLWIwZjEtMjI0NGE5M2FhMjIyO2FuYWx5dGljcw%3D%3D#/</v>
      </c>
      <c r="BF30" s="2252"/>
      <c r="BG30" s="2667"/>
      <c r="BH30" s="2667"/>
      <c r="BI30" s="2252"/>
      <c r="BJ30" s="2667"/>
      <c r="BK30" s="1636"/>
      <c r="BL30" s="2252" t="str">
        <f>IF(TITLE_IST_PUB_CHANGE="",IF(TITLE_IST_PUB="","",TITLE_IST_PUB),TITLE_IST_PUB_CHANGE)</f>
        <v>https://data-platform.ru/lk/ru_1_62/?public_token=YzBiM2E2NzYtYjljZS00ZmQzLWIwZjEtMjI0NGE5M2FhMjIyO2FuYWx5dGljcw%3D%3D#/</v>
      </c>
      <c r="BM30" s="2252"/>
      <c r="BN30" s="2252"/>
      <c r="BO30" s="2667"/>
      <c r="BP30" s="2252"/>
      <c r="BQ30" s="2667"/>
      <c r="BR30" s="1636"/>
      <c r="BS30" s="2252" t="str">
        <f>IF(TITLE_IST_PUB_CHANGE="",IF(TITLE_IST_PUB="","",TITLE_IST_PUB),TITLE_IST_PUB_CHANGE)</f>
        <v>https://data-platform.ru/lk/ru_1_62/?public_token=YzBiM2E2NzYtYjljZS00ZmQzLWIwZjEtMjI0NGE5M2FhMjIyO2FuYWx5dGljcw%3D%3D#/</v>
      </c>
      <c r="BT30" s="2252"/>
      <c r="BU30" s="2252"/>
      <c r="BV30" s="2667"/>
      <c r="BW30" s="2252"/>
      <c r="BX30" s="2667"/>
      <c r="BY30" s="1636"/>
      <c r="BZ30" s="2252" t="str">
        <f>IF(TITLE_IST_PUB_CHANGE="",IF(TITLE_IST_PUB="","",TITLE_IST_PUB),TITLE_IST_PUB_CHANGE)</f>
        <v>https://data-platform.ru/lk/ru_1_62/?public_token=YzBiM2E2NzYtYjljZS00ZmQzLWIwZjEtMjI0NGE5M2FhMjIyO2FuYWx5dGljcw%3D%3D#/</v>
      </c>
      <c r="CA30" s="2252"/>
      <c r="CB30" s="2252"/>
      <c r="CC30" s="2667"/>
      <c r="CD30" s="2252"/>
      <c r="CE30" s="2667"/>
      <c r="CF30" s="1636"/>
      <c r="CG30" s="2252" t="str">
        <f>IF(TITLE_IST_PUB_CHANGE="",IF(TITLE_IST_PUB="","",TITLE_IST_PUB),TITLE_IST_PUB_CHANGE)</f>
        <v>https://data-platform.ru/lk/ru_1_62/?public_token=YzBiM2E2NzYtYjljZS00ZmQzLWIwZjEtMjI0NGE5M2FhMjIyO2FuYWx5dGljcw%3D%3D#/</v>
      </c>
      <c r="CH30" s="2252"/>
      <c r="CI30" s="2252"/>
      <c r="CJ30" s="2667"/>
      <c r="CK30" s="2252"/>
      <c r="CL30" s="2667"/>
      <c r="CM30" s="1636"/>
      <c r="CN30" s="2252" t="str">
        <f>IF(TITLE_IST_PUB_CHANGE="",IF(TITLE_IST_PUB="","",TITLE_IST_PUB),TITLE_IST_PUB_CHANGE)</f>
        <v>https://data-platform.ru/lk/ru_1_62/?public_token=YzBiM2E2NzYtYjljZS00ZmQzLWIwZjEtMjI0NGE5M2FhMjIyO2FuYWx5dGljcw%3D%3D#/</v>
      </c>
      <c r="CO30" s="2252"/>
      <c r="CP30" s="2252"/>
      <c r="CQ30" s="2667"/>
      <c r="CR30" s="2252"/>
      <c r="CS30" s="2667"/>
      <c r="CT30" s="2644"/>
      <c r="CU30" s="327"/>
      <c r="CV30" s="281"/>
      <c r="CW30" s="369"/>
      <c r="CX30" s="369"/>
      <c r="CY30" s="369"/>
      <c r="CZ30" s="369"/>
      <c r="DA30" s="369"/>
      <c r="DB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2666"/>
      <c r="AL31" s="2666"/>
      <c r="AM31" s="2666"/>
      <c r="AN31" s="2666"/>
      <c r="AO31" s="2666"/>
      <c r="AP31" s="323"/>
      <c r="AQ31" s="323"/>
      <c r="AR31" s="2666"/>
      <c r="AS31" s="2666"/>
      <c r="AT31" s="2666"/>
      <c r="AU31" s="2666"/>
      <c r="AV31" s="2666"/>
      <c r="AW31" s="323"/>
      <c r="AX31" s="323"/>
      <c r="AY31" s="323"/>
      <c r="AZ31" s="323"/>
      <c r="BA31" s="2666"/>
      <c r="BB31" s="323"/>
      <c r="BC31" s="2666"/>
      <c r="BD31" s="323"/>
      <c r="BE31" s="323"/>
      <c r="BF31" s="323"/>
      <c r="BG31" s="2666"/>
      <c r="BH31" s="2666"/>
      <c r="BI31" s="323"/>
      <c r="BJ31" s="2666"/>
      <c r="BK31" s="323"/>
      <c r="BL31" s="323"/>
      <c r="BM31" s="323"/>
      <c r="BN31" s="323"/>
      <c r="BO31" s="2666"/>
      <c r="BP31" s="323"/>
      <c r="BQ31" s="2666"/>
      <c r="BR31" s="323"/>
      <c r="BS31" s="323"/>
      <c r="BT31" s="323"/>
      <c r="BU31" s="323"/>
      <c r="BV31" s="2666"/>
      <c r="BW31" s="323"/>
      <c r="BX31" s="2666"/>
      <c r="BY31" s="323"/>
      <c r="BZ31" s="323"/>
      <c r="CA31" s="323"/>
      <c r="CB31" s="323"/>
      <c r="CC31" s="2666"/>
      <c r="CD31" s="323"/>
      <c r="CE31" s="2666"/>
      <c r="CF31" s="323"/>
      <c r="CG31" s="323"/>
      <c r="CH31" s="323"/>
      <c r="CI31" s="323"/>
      <c r="CJ31" s="2666"/>
      <c r="CK31" s="323"/>
      <c r="CL31" s="2666"/>
      <c r="CM31" s="323"/>
      <c r="CN31" s="323"/>
      <c r="CO31" s="323"/>
      <c r="CP31" s="323"/>
      <c r="CQ31" s="2666"/>
      <c r="CR31" s="323"/>
      <c r="CS31" s="2666"/>
      <c r="CT31" s="2666"/>
      <c r="CU31" s="510"/>
      <c r="DB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327"/>
      <c r="AC32" s="2265" t="str">
        <f>IF(TITLE_DATE_PR_CHANGE="",IF(TITLE_DATE_PR="","",TITLE_DATE_PR),TITLE_DATE_PR_CHANGE)</f>
        <v>45994.49936342592</v>
      </c>
      <c r="AD32" s="2265"/>
      <c r="AE32" s="2265"/>
      <c r="AF32" s="2265"/>
      <c r="AG32" s="2265"/>
      <c r="AH32" s="2265"/>
      <c r="AI32" s="327"/>
      <c r="AJ32" s="2265" t="str">
        <f>IF(TITLE_DATE_PR_CHANGE="",IF(TITLE_DATE_PR="","",TITLE_DATE_PR),TITLE_DATE_PR_CHANGE)</f>
        <v>45994.49936342592</v>
      </c>
      <c r="AK32" s="2668"/>
      <c r="AL32" s="2668"/>
      <c r="AM32" s="2668"/>
      <c r="AN32" s="2668"/>
      <c r="AO32" s="2668"/>
      <c r="AP32" s="1636"/>
      <c r="AQ32" s="2265" t="str">
        <f>IF(TITLE_DATE_PR_CHANGE="",IF(TITLE_DATE_PR="","",TITLE_DATE_PR),TITLE_DATE_PR_CHANGE)</f>
        <v>45994.49936342592</v>
      </c>
      <c r="AR32" s="2668"/>
      <c r="AS32" s="2668"/>
      <c r="AT32" s="2668"/>
      <c r="AU32" s="2668"/>
      <c r="AV32" s="2668"/>
      <c r="AW32" s="1636"/>
      <c r="AX32" s="2265" t="str">
        <f>IF(TITLE_DATE_PR_CHANGE="",IF(TITLE_DATE_PR="","",TITLE_DATE_PR),TITLE_DATE_PR_CHANGE)</f>
        <v>45994.49936342592</v>
      </c>
      <c r="AY32" s="2265"/>
      <c r="AZ32" s="2265"/>
      <c r="BA32" s="2668"/>
      <c r="BB32" s="2265"/>
      <c r="BC32" s="2668"/>
      <c r="BD32" s="1636"/>
      <c r="BE32" s="2265" t="str">
        <f>IF(TITLE_DATE_PR_CHANGE="",IF(TITLE_DATE_PR="","",TITLE_DATE_PR),TITLE_DATE_PR_CHANGE)</f>
        <v>45994.49936342592</v>
      </c>
      <c r="BF32" s="2265"/>
      <c r="BG32" s="2668"/>
      <c r="BH32" s="2668"/>
      <c r="BI32" s="2265"/>
      <c r="BJ32" s="2668"/>
      <c r="BK32" s="1636"/>
      <c r="BL32" s="2265" t="str">
        <f>IF(TITLE_DATE_PR_CHANGE="",IF(TITLE_DATE_PR="","",TITLE_DATE_PR),TITLE_DATE_PR_CHANGE)</f>
        <v>45994.49936342592</v>
      </c>
      <c r="BM32" s="2265"/>
      <c r="BN32" s="2265"/>
      <c r="BO32" s="2668"/>
      <c r="BP32" s="2265"/>
      <c r="BQ32" s="2668"/>
      <c r="BR32" s="1636"/>
      <c r="BS32" s="2265" t="str">
        <f>IF(TITLE_DATE_PR_CHANGE="",IF(TITLE_DATE_PR="","",TITLE_DATE_PR),TITLE_DATE_PR_CHANGE)</f>
        <v>45994.49936342592</v>
      </c>
      <c r="BT32" s="2265"/>
      <c r="BU32" s="2265"/>
      <c r="BV32" s="2668"/>
      <c r="BW32" s="2265"/>
      <c r="BX32" s="2668"/>
      <c r="BY32" s="1636"/>
      <c r="BZ32" s="2265" t="str">
        <f>IF(TITLE_DATE_PR_CHANGE="",IF(TITLE_DATE_PR="","",TITLE_DATE_PR),TITLE_DATE_PR_CHANGE)</f>
        <v>45994.49936342592</v>
      </c>
      <c r="CA32" s="2265"/>
      <c r="CB32" s="2265"/>
      <c r="CC32" s="2668"/>
      <c r="CD32" s="2265"/>
      <c r="CE32" s="2668"/>
      <c r="CF32" s="1636"/>
      <c r="CG32" s="2265" t="str">
        <f>IF(TITLE_DATE_PR_CHANGE="",IF(TITLE_DATE_PR="","",TITLE_DATE_PR),TITLE_DATE_PR_CHANGE)</f>
        <v>45994.49936342592</v>
      </c>
      <c r="CH32" s="2265"/>
      <c r="CI32" s="2265"/>
      <c r="CJ32" s="2668"/>
      <c r="CK32" s="2265"/>
      <c r="CL32" s="2668"/>
      <c r="CM32" s="1636"/>
      <c r="CN32" s="2265" t="str">
        <f>IF(TITLE_DATE_PR_CHANGE="",IF(TITLE_DATE_PR="","",TITLE_DATE_PR),TITLE_DATE_PR_CHANGE)</f>
        <v>45994.49936342592</v>
      </c>
      <c r="CO32" s="2265"/>
      <c r="CP32" s="2265"/>
      <c r="CQ32" s="2668"/>
      <c r="CR32" s="2265"/>
      <c r="CS32" s="2668"/>
      <c r="CT32" s="2644"/>
      <c r="CU32" s="327"/>
      <c r="CV32" s="281"/>
      <c r="CW32" s="369"/>
      <c r="CX32" s="369"/>
      <c r="CY32" s="369"/>
      <c r="CZ32" s="369"/>
      <c r="DA32" s="369"/>
      <c r="DB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327"/>
      <c r="AC33" s="2252" t="str">
        <f>IF(TITLE_NUMBER_PR_CHANGE="",IF(TITLE_NUMBER_PR="","",TITLE_NUMBER_PR),TITLE_NUMBER_PR_CHANGE)</f>
        <v>91</v>
      </c>
      <c r="AD33" s="2252"/>
      <c r="AE33" s="2252"/>
      <c r="AF33" s="2252"/>
      <c r="AG33" s="2252"/>
      <c r="AH33" s="2252"/>
      <c r="AI33" s="327"/>
      <c r="AJ33" s="2252" t="str">
        <f>IF(TITLE_NUMBER_PR_CHANGE="",IF(TITLE_NUMBER_PR="","",TITLE_NUMBER_PR),TITLE_NUMBER_PR_CHANGE)</f>
        <v>91</v>
      </c>
      <c r="AK33" s="2667"/>
      <c r="AL33" s="2667"/>
      <c r="AM33" s="2667"/>
      <c r="AN33" s="2667"/>
      <c r="AO33" s="2667"/>
      <c r="AP33" s="1636"/>
      <c r="AQ33" s="2252" t="str">
        <f>IF(TITLE_NUMBER_PR_CHANGE="",IF(TITLE_NUMBER_PR="","",TITLE_NUMBER_PR),TITLE_NUMBER_PR_CHANGE)</f>
        <v>91</v>
      </c>
      <c r="AR33" s="2667"/>
      <c r="AS33" s="2667"/>
      <c r="AT33" s="2667"/>
      <c r="AU33" s="2667"/>
      <c r="AV33" s="2667"/>
      <c r="AW33" s="1636"/>
      <c r="AX33" s="2252" t="str">
        <f>IF(TITLE_NUMBER_PR_CHANGE="",IF(TITLE_NUMBER_PR="","",TITLE_NUMBER_PR),TITLE_NUMBER_PR_CHANGE)</f>
        <v>91</v>
      </c>
      <c r="AY33" s="2252"/>
      <c r="AZ33" s="2252"/>
      <c r="BA33" s="2667"/>
      <c r="BB33" s="2252"/>
      <c r="BC33" s="2667"/>
      <c r="BD33" s="1636"/>
      <c r="BE33" s="2252" t="str">
        <f>IF(TITLE_NUMBER_PR_CHANGE="",IF(TITLE_NUMBER_PR="","",TITLE_NUMBER_PR),TITLE_NUMBER_PR_CHANGE)</f>
        <v>91</v>
      </c>
      <c r="BF33" s="2252"/>
      <c r="BG33" s="2667"/>
      <c r="BH33" s="2667"/>
      <c r="BI33" s="2252"/>
      <c r="BJ33" s="2667"/>
      <c r="BK33" s="1636"/>
      <c r="BL33" s="2252" t="str">
        <f>IF(TITLE_NUMBER_PR_CHANGE="",IF(TITLE_NUMBER_PR="","",TITLE_NUMBER_PR),TITLE_NUMBER_PR_CHANGE)</f>
        <v>91</v>
      </c>
      <c r="BM33" s="2252"/>
      <c r="BN33" s="2252"/>
      <c r="BO33" s="2667"/>
      <c r="BP33" s="2252"/>
      <c r="BQ33" s="2667"/>
      <c r="BR33" s="1636"/>
      <c r="BS33" s="2252" t="str">
        <f>IF(TITLE_NUMBER_PR_CHANGE="",IF(TITLE_NUMBER_PR="","",TITLE_NUMBER_PR),TITLE_NUMBER_PR_CHANGE)</f>
        <v>91</v>
      </c>
      <c r="BT33" s="2252"/>
      <c r="BU33" s="2252"/>
      <c r="BV33" s="2667"/>
      <c r="BW33" s="2252"/>
      <c r="BX33" s="2667"/>
      <c r="BY33" s="1636"/>
      <c r="BZ33" s="2252" t="str">
        <f>IF(TITLE_NUMBER_PR_CHANGE="",IF(TITLE_NUMBER_PR="","",TITLE_NUMBER_PR),TITLE_NUMBER_PR_CHANGE)</f>
        <v>91</v>
      </c>
      <c r="CA33" s="2252"/>
      <c r="CB33" s="2252"/>
      <c r="CC33" s="2667"/>
      <c r="CD33" s="2252"/>
      <c r="CE33" s="2667"/>
      <c r="CF33" s="1636"/>
      <c r="CG33" s="2252" t="str">
        <f>IF(TITLE_NUMBER_PR_CHANGE="",IF(TITLE_NUMBER_PR="","",TITLE_NUMBER_PR),TITLE_NUMBER_PR_CHANGE)</f>
        <v>91</v>
      </c>
      <c r="CH33" s="2252"/>
      <c r="CI33" s="2252"/>
      <c r="CJ33" s="2667"/>
      <c r="CK33" s="2252"/>
      <c r="CL33" s="2667"/>
      <c r="CM33" s="1636"/>
      <c r="CN33" s="2252" t="str">
        <f>IF(TITLE_NUMBER_PR_CHANGE="",IF(TITLE_NUMBER_PR="","",TITLE_NUMBER_PR),TITLE_NUMBER_PR_CHANGE)</f>
        <v>91</v>
      </c>
      <c r="CO33" s="2252"/>
      <c r="CP33" s="2252"/>
      <c r="CQ33" s="2667"/>
      <c r="CR33" s="2252"/>
      <c r="CS33" s="2667"/>
      <c r="CT33" s="2644"/>
      <c r="CU33" s="327"/>
      <c r="CV33" s="281"/>
      <c r="CW33" s="369"/>
      <c r="CX33" s="369"/>
      <c r="CY33" s="369"/>
      <c r="CZ33" s="369"/>
      <c r="DA33" s="369"/>
      <c r="DB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J34" s="1636"/>
      <c r="AK34" s="2644"/>
      <c r="AL34" s="2644"/>
      <c r="AM34" s="2644"/>
      <c r="AN34" s="2644"/>
      <c r="AO34" s="2644"/>
      <c r="AP34" s="1643" t="s">
        <v>431</v>
      </c>
      <c r="AQ34" s="1636"/>
      <c r="AR34" s="2644"/>
      <c r="AS34" s="2644"/>
      <c r="AT34" s="2644"/>
      <c r="AU34" s="2644"/>
      <c r="AV34" s="2644"/>
      <c r="AW34" s="1643" t="s">
        <v>431</v>
      </c>
      <c r="AX34" s="1636"/>
      <c r="AY34" s="1636"/>
      <c r="AZ34" s="1636"/>
      <c r="BA34" s="2644"/>
      <c r="BB34" s="1636"/>
      <c r="BC34" s="2644"/>
      <c r="BD34" s="1643" t="s">
        <v>431</v>
      </c>
      <c r="BE34" s="1636"/>
      <c r="BF34" s="1636"/>
      <c r="BG34" s="2644"/>
      <c r="BH34" s="2644"/>
      <c r="BI34" s="1636"/>
      <c r="BJ34" s="2644"/>
      <c r="BK34" s="1643" t="s">
        <v>431</v>
      </c>
      <c r="BL34" s="1636"/>
      <c r="BM34" s="1636"/>
      <c r="BN34" s="1636"/>
      <c r="BO34" s="2644"/>
      <c r="BP34" s="1636"/>
      <c r="BQ34" s="2644"/>
      <c r="BR34" s="1643" t="s">
        <v>431</v>
      </c>
      <c r="BS34" s="1636"/>
      <c r="BT34" s="1636"/>
      <c r="BU34" s="1636"/>
      <c r="BV34" s="2644"/>
      <c r="BW34" s="1636"/>
      <c r="BX34" s="2644"/>
      <c r="BY34" s="1643" t="s">
        <v>431</v>
      </c>
      <c r="BZ34" s="1636"/>
      <c r="CA34" s="1636"/>
      <c r="CB34" s="1636"/>
      <c r="CC34" s="2644"/>
      <c r="CD34" s="1636"/>
      <c r="CE34" s="2644"/>
      <c r="CF34" s="1643" t="s">
        <v>431</v>
      </c>
      <c r="CG34" s="1636"/>
      <c r="CH34" s="1636"/>
      <c r="CI34" s="1636"/>
      <c r="CJ34" s="2644"/>
      <c r="CK34" s="1636"/>
      <c r="CL34" s="2644"/>
      <c r="CM34" s="1643" t="s">
        <v>431</v>
      </c>
      <c r="CN34" s="1636"/>
      <c r="CO34" s="1636"/>
      <c r="CP34" s="1636"/>
      <c r="CQ34" s="2644"/>
      <c r="CR34" s="1636"/>
      <c r="CS34" s="2644"/>
      <c r="CT34" s="2669" t="s">
        <v>431</v>
      </c>
      <c r="CW34" s="369"/>
      <c r="CX34" s="369"/>
      <c r="CY34" s="369"/>
      <c r="CZ34" s="369"/>
      <c r="DA34" s="369"/>
      <c r="DB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492</v>
      </c>
      <c r="AK35" s="2670"/>
      <c r="AL35" s="2670"/>
      <c r="AM35" s="2670"/>
      <c r="AN35" s="2670"/>
      <c r="AO35" s="2670"/>
      <c r="AP35" s="2253"/>
      <c r="AQ35" s="2253" t="s">
        <v>492</v>
      </c>
      <c r="AR35" s="2670"/>
      <c r="AS35" s="2670"/>
      <c r="AT35" s="2670"/>
      <c r="AU35" s="2670"/>
      <c r="AV35" s="2670"/>
      <c r="AW35" s="2253"/>
      <c r="AX35" s="2253" t="s">
        <v>492</v>
      </c>
      <c r="AY35" s="2253"/>
      <c r="AZ35" s="2253"/>
      <c r="BA35" s="2670"/>
      <c r="BB35" s="2253"/>
      <c r="BC35" s="2670"/>
      <c r="BD35" s="2253"/>
      <c r="BE35" s="2253" t="s">
        <v>492</v>
      </c>
      <c r="BF35" s="2253"/>
      <c r="BG35" s="2670"/>
      <c r="BH35" s="2670"/>
      <c r="BI35" s="2253"/>
      <c r="BJ35" s="2670"/>
      <c r="BK35" s="2253"/>
      <c r="BL35" s="2253" t="s">
        <v>492</v>
      </c>
      <c r="BM35" s="2253"/>
      <c r="BN35" s="2253"/>
      <c r="BO35" s="2670"/>
      <c r="BP35" s="2253"/>
      <c r="BQ35" s="2670"/>
      <c r="BR35" s="2253"/>
      <c r="BS35" s="2253" t="s">
        <v>492</v>
      </c>
      <c r="BT35" s="2253"/>
      <c r="BU35" s="2253"/>
      <c r="BV35" s="2670"/>
      <c r="BW35" s="2253"/>
      <c r="BX35" s="2670"/>
      <c r="BY35" s="2253"/>
      <c r="BZ35" s="2253" t="s">
        <v>492</v>
      </c>
      <c r="CA35" s="2253"/>
      <c r="CB35" s="2253"/>
      <c r="CC35" s="2670"/>
      <c r="CD35" s="2253"/>
      <c r="CE35" s="2670"/>
      <c r="CF35" s="2253"/>
      <c r="CG35" s="2253" t="s">
        <v>492</v>
      </c>
      <c r="CH35" s="2253"/>
      <c r="CI35" s="2253"/>
      <c r="CJ35" s="2670"/>
      <c r="CK35" s="2253"/>
      <c r="CL35" s="2670"/>
      <c r="CM35" s="2253"/>
      <c r="CN35" s="2253" t="s">
        <v>492</v>
      </c>
      <c r="CO35" s="2253"/>
      <c r="CP35" s="2253"/>
      <c r="CQ35" s="2670"/>
      <c r="CR35" s="2253"/>
      <c r="CS35" s="2670"/>
      <c r="CT35" s="2670"/>
      <c r="DB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313" t="s">
        <v>306</v>
      </c>
      <c r="AK36" s="2671"/>
      <c r="AL36" s="2671"/>
      <c r="AM36" s="2671"/>
      <c r="AN36" s="2671"/>
      <c r="AO36" s="2671"/>
      <c r="AP36" s="2313"/>
      <c r="AQ36" s="2313" t="s">
        <v>306</v>
      </c>
      <c r="AR36" s="2671"/>
      <c r="AS36" s="2671"/>
      <c r="AT36" s="2671"/>
      <c r="AU36" s="2671"/>
      <c r="AV36" s="2671"/>
      <c r="AW36" s="2313"/>
      <c r="AX36" s="2313" t="s">
        <v>306</v>
      </c>
      <c r="AY36" s="2313"/>
      <c r="AZ36" s="2313"/>
      <c r="BA36" s="2671"/>
      <c r="BB36" s="2313"/>
      <c r="BC36" s="2671"/>
      <c r="BD36" s="2313"/>
      <c r="BE36" s="2313" t="s">
        <v>306</v>
      </c>
      <c r="BF36" s="2313"/>
      <c r="BG36" s="2671"/>
      <c r="BH36" s="2671"/>
      <c r="BI36" s="2313"/>
      <c r="BJ36" s="2671"/>
      <c r="BK36" s="2313"/>
      <c r="BL36" s="2313" t="s">
        <v>306</v>
      </c>
      <c r="BM36" s="2313"/>
      <c r="BN36" s="2313"/>
      <c r="BO36" s="2671"/>
      <c r="BP36" s="2313"/>
      <c r="BQ36" s="2671"/>
      <c r="BR36" s="2313"/>
      <c r="BS36" s="2313" t="s">
        <v>306</v>
      </c>
      <c r="BT36" s="2313"/>
      <c r="BU36" s="2313"/>
      <c r="BV36" s="2671"/>
      <c r="BW36" s="2313"/>
      <c r="BX36" s="2671"/>
      <c r="BY36" s="2313"/>
      <c r="BZ36" s="2313" t="s">
        <v>306</v>
      </c>
      <c r="CA36" s="2313"/>
      <c r="CB36" s="2313"/>
      <c r="CC36" s="2671"/>
      <c r="CD36" s="2313"/>
      <c r="CE36" s="2671"/>
      <c r="CF36" s="2313"/>
      <c r="CG36" s="2313" t="s">
        <v>306</v>
      </c>
      <c r="CH36" s="2313"/>
      <c r="CI36" s="2313"/>
      <c r="CJ36" s="2671"/>
      <c r="CK36" s="2313"/>
      <c r="CL36" s="2671"/>
      <c r="CM36" s="2313"/>
      <c r="CN36" s="2313" t="s">
        <v>306</v>
      </c>
      <c r="CO36" s="2313"/>
      <c r="CP36" s="2313"/>
      <c r="CQ36" s="2671"/>
      <c r="CR36" s="2313"/>
      <c r="CS36" s="2671"/>
      <c r="CT36" s="2671"/>
      <c r="CU36" s="2128"/>
      <c r="CV36" s="2128"/>
      <c r="DB36" s="1156"/>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400" t="s">
        <v>433</v>
      </c>
      <c r="AK37" s="2672"/>
      <c r="AL37" s="2672"/>
      <c r="AM37" s="2672"/>
      <c r="AN37" s="2672"/>
      <c r="AO37" s="2673"/>
      <c r="AP37" s="2278" t="s">
        <v>434</v>
      </c>
      <c r="AQ37" s="2400" t="s">
        <v>433</v>
      </c>
      <c r="AR37" s="2672"/>
      <c r="AS37" s="2672"/>
      <c r="AT37" s="2672"/>
      <c r="AU37" s="2672"/>
      <c r="AV37" s="2673"/>
      <c r="AW37" s="2278" t="s">
        <v>434</v>
      </c>
      <c r="AX37" s="2400" t="s">
        <v>433</v>
      </c>
      <c r="AY37" s="2401"/>
      <c r="AZ37" s="2401"/>
      <c r="BA37" s="2672"/>
      <c r="BB37" s="2401"/>
      <c r="BC37" s="2673"/>
      <c r="BD37" s="2278" t="s">
        <v>434</v>
      </c>
      <c r="BE37" s="2400" t="s">
        <v>433</v>
      </c>
      <c r="BF37" s="2401"/>
      <c r="BG37" s="2672"/>
      <c r="BH37" s="2672"/>
      <c r="BI37" s="2401"/>
      <c r="BJ37" s="2673"/>
      <c r="BK37" s="2278" t="s">
        <v>434</v>
      </c>
      <c r="BL37" s="2400" t="s">
        <v>433</v>
      </c>
      <c r="BM37" s="2401"/>
      <c r="BN37" s="2401"/>
      <c r="BO37" s="2672"/>
      <c r="BP37" s="2401"/>
      <c r="BQ37" s="2673"/>
      <c r="BR37" s="2278" t="s">
        <v>434</v>
      </c>
      <c r="BS37" s="2400" t="s">
        <v>433</v>
      </c>
      <c r="BT37" s="2401"/>
      <c r="BU37" s="2401"/>
      <c r="BV37" s="2672"/>
      <c r="BW37" s="2401"/>
      <c r="BX37" s="2673"/>
      <c r="BY37" s="2278" t="s">
        <v>434</v>
      </c>
      <c r="BZ37" s="2400" t="s">
        <v>433</v>
      </c>
      <c r="CA37" s="2401"/>
      <c r="CB37" s="2401"/>
      <c r="CC37" s="2672"/>
      <c r="CD37" s="2401"/>
      <c r="CE37" s="2673"/>
      <c r="CF37" s="2278" t="s">
        <v>434</v>
      </c>
      <c r="CG37" s="2400" t="s">
        <v>433</v>
      </c>
      <c r="CH37" s="2401"/>
      <c r="CI37" s="2401"/>
      <c r="CJ37" s="2672"/>
      <c r="CK37" s="2401"/>
      <c r="CL37" s="2673"/>
      <c r="CM37" s="2278" t="s">
        <v>434</v>
      </c>
      <c r="CN37" s="2400" t="s">
        <v>433</v>
      </c>
      <c r="CO37" s="2401"/>
      <c r="CP37" s="2401"/>
      <c r="CQ37" s="2672"/>
      <c r="CR37" s="2401"/>
      <c r="CS37" s="2673"/>
      <c r="CT37" s="2674" t="s">
        <v>434</v>
      </c>
      <c r="CU37" s="2281" t="s">
        <v>436</v>
      </c>
      <c r="CV37" s="2128"/>
      <c r="DB37" s="1156">
        <v>14</v>
      </c>
    </row>
    <row customHeight="1" ht="35.699999999999996">
      <c r="Q38" s="377"/>
      <c r="R38" s="377"/>
      <c r="S38" s="2274"/>
      <c r="T38" s="2210"/>
      <c r="U38" s="1032"/>
      <c r="V38" s="1353" t="s">
        <v>493</v>
      </c>
      <c r="W38" s="2263" t="s">
        <v>439</v>
      </c>
      <c r="X38" s="2264"/>
      <c r="Y38" s="2263" t="s">
        <v>440</v>
      </c>
      <c r="Z38" s="2270"/>
      <c r="AA38" s="2264"/>
      <c r="AB38" s="2279"/>
      <c r="AC38" s="1353" t="s">
        <v>493</v>
      </c>
      <c r="AD38" s="2263" t="s">
        <v>439</v>
      </c>
      <c r="AE38" s="2264"/>
      <c r="AF38" s="2263" t="s">
        <v>440</v>
      </c>
      <c r="AG38" s="2270"/>
      <c r="AH38" s="2264"/>
      <c r="AI38" s="2279"/>
      <c r="AJ38" s="2261" t="s">
        <v>493</v>
      </c>
      <c r="AK38" s="2675" t="s">
        <v>439</v>
      </c>
      <c r="AL38" s="2676"/>
      <c r="AM38" s="2675" t="s">
        <v>440</v>
      </c>
      <c r="AN38" s="2677"/>
      <c r="AO38" s="2676"/>
      <c r="AP38" s="2279"/>
      <c r="AQ38" s="2261" t="s">
        <v>493</v>
      </c>
      <c r="AR38" s="2675" t="s">
        <v>439</v>
      </c>
      <c r="AS38" s="2676"/>
      <c r="AT38" s="2675" t="s">
        <v>440</v>
      </c>
      <c r="AU38" s="2677"/>
      <c r="AV38" s="2676"/>
      <c r="AW38" s="2279"/>
      <c r="AX38" s="2261" t="s">
        <v>493</v>
      </c>
      <c r="AY38" s="2263" t="s">
        <v>439</v>
      </c>
      <c r="AZ38" s="2264"/>
      <c r="BA38" s="2675" t="s">
        <v>440</v>
      </c>
      <c r="BB38" s="2270"/>
      <c r="BC38" s="2676"/>
      <c r="BD38" s="2279"/>
      <c r="BE38" s="2261" t="s">
        <v>493</v>
      </c>
      <c r="BF38" s="2263" t="s">
        <v>439</v>
      </c>
      <c r="BG38" s="2676"/>
      <c r="BH38" s="2675" t="s">
        <v>440</v>
      </c>
      <c r="BI38" s="2270"/>
      <c r="BJ38" s="2676"/>
      <c r="BK38" s="2279"/>
      <c r="BL38" s="2261" t="s">
        <v>493</v>
      </c>
      <c r="BM38" s="2263" t="s">
        <v>439</v>
      </c>
      <c r="BN38" s="2264"/>
      <c r="BO38" s="2675" t="s">
        <v>440</v>
      </c>
      <c r="BP38" s="2270"/>
      <c r="BQ38" s="2676"/>
      <c r="BR38" s="2279"/>
      <c r="BS38" s="2261" t="s">
        <v>493</v>
      </c>
      <c r="BT38" s="2263" t="s">
        <v>439</v>
      </c>
      <c r="BU38" s="2264"/>
      <c r="BV38" s="2675" t="s">
        <v>440</v>
      </c>
      <c r="BW38" s="2270"/>
      <c r="BX38" s="2676"/>
      <c r="BY38" s="2279"/>
      <c r="BZ38" s="2261" t="s">
        <v>493</v>
      </c>
      <c r="CA38" s="2263" t="s">
        <v>439</v>
      </c>
      <c r="CB38" s="2264"/>
      <c r="CC38" s="2675" t="s">
        <v>440</v>
      </c>
      <c r="CD38" s="2270"/>
      <c r="CE38" s="2676"/>
      <c r="CF38" s="2279"/>
      <c r="CG38" s="2261" t="s">
        <v>493</v>
      </c>
      <c r="CH38" s="2263" t="s">
        <v>439</v>
      </c>
      <c r="CI38" s="2264"/>
      <c r="CJ38" s="2675" t="s">
        <v>440</v>
      </c>
      <c r="CK38" s="2270"/>
      <c r="CL38" s="2676"/>
      <c r="CM38" s="2279"/>
      <c r="CN38" s="2261" t="s">
        <v>493</v>
      </c>
      <c r="CO38" s="2263" t="s">
        <v>439</v>
      </c>
      <c r="CP38" s="2264"/>
      <c r="CQ38" s="2675" t="s">
        <v>440</v>
      </c>
      <c r="CR38" s="2270"/>
      <c r="CS38" s="2676"/>
      <c r="CT38" s="2678"/>
      <c r="CU38" s="2282"/>
      <c r="CV38" s="2128"/>
      <c r="DB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353" t="s">
        <v>496</v>
      </c>
      <c r="W39" s="1223" t="s">
        <v>497</v>
      </c>
      <c r="X39" s="1223" t="s">
        <v>498</v>
      </c>
      <c r="Y39" s="1358" t="s">
        <v>450</v>
      </c>
      <c r="Z39" s="2271" t="s">
        <v>451</v>
      </c>
      <c r="AA39" s="2272"/>
      <c r="AB39" s="2280"/>
      <c r="AC39" s="1353" t="s">
        <v>496</v>
      </c>
      <c r="AD39" s="1223" t="s">
        <v>497</v>
      </c>
      <c r="AE39" s="1223" t="s">
        <v>498</v>
      </c>
      <c r="AF39" s="1358" t="s">
        <v>450</v>
      </c>
      <c r="AG39" s="2271" t="s">
        <v>451</v>
      </c>
      <c r="AH39" s="2272"/>
      <c r="AI39" s="2280"/>
      <c r="AJ39" s="2261" t="s">
        <v>496</v>
      </c>
      <c r="AK39" s="2679" t="s">
        <v>497</v>
      </c>
      <c r="AL39" s="2679" t="s">
        <v>498</v>
      </c>
      <c r="AM39" s="2679" t="s">
        <v>450</v>
      </c>
      <c r="AN39" s="2680" t="s">
        <v>451</v>
      </c>
      <c r="AO39" s="2681"/>
      <c r="AP39" s="2280"/>
      <c r="AQ39" s="2261" t="s">
        <v>496</v>
      </c>
      <c r="AR39" s="2679" t="s">
        <v>497</v>
      </c>
      <c r="AS39" s="2679" t="s">
        <v>498</v>
      </c>
      <c r="AT39" s="2679" t="s">
        <v>450</v>
      </c>
      <c r="AU39" s="2680" t="s">
        <v>451</v>
      </c>
      <c r="AV39" s="2681"/>
      <c r="AW39" s="2280"/>
      <c r="AX39" s="2261" t="s">
        <v>496</v>
      </c>
      <c r="AY39" s="2578" t="s">
        <v>497</v>
      </c>
      <c r="AZ39" s="2578" t="s">
        <v>498</v>
      </c>
      <c r="BA39" s="2679" t="s">
        <v>450</v>
      </c>
      <c r="BB39" s="2271" t="s">
        <v>451</v>
      </c>
      <c r="BC39" s="2681"/>
      <c r="BD39" s="2280"/>
      <c r="BE39" s="2261" t="s">
        <v>496</v>
      </c>
      <c r="BF39" s="2578" t="s">
        <v>497</v>
      </c>
      <c r="BG39" s="2679" t="s">
        <v>498</v>
      </c>
      <c r="BH39" s="2679" t="s">
        <v>450</v>
      </c>
      <c r="BI39" s="2271" t="s">
        <v>451</v>
      </c>
      <c r="BJ39" s="2681"/>
      <c r="BK39" s="2280"/>
      <c r="BL39" s="2261" t="s">
        <v>496</v>
      </c>
      <c r="BM39" s="2578" t="s">
        <v>497</v>
      </c>
      <c r="BN39" s="2578" t="s">
        <v>498</v>
      </c>
      <c r="BO39" s="2679" t="s">
        <v>450</v>
      </c>
      <c r="BP39" s="2271" t="s">
        <v>451</v>
      </c>
      <c r="BQ39" s="2681"/>
      <c r="BR39" s="2280"/>
      <c r="BS39" s="2261" t="s">
        <v>496</v>
      </c>
      <c r="BT39" s="2578" t="s">
        <v>497</v>
      </c>
      <c r="BU39" s="2578" t="s">
        <v>498</v>
      </c>
      <c r="BV39" s="2679" t="s">
        <v>450</v>
      </c>
      <c r="BW39" s="2271" t="s">
        <v>451</v>
      </c>
      <c r="BX39" s="2681"/>
      <c r="BY39" s="2280"/>
      <c r="BZ39" s="2261" t="s">
        <v>496</v>
      </c>
      <c r="CA39" s="2578" t="s">
        <v>497</v>
      </c>
      <c r="CB39" s="2578" t="s">
        <v>498</v>
      </c>
      <c r="CC39" s="2679" t="s">
        <v>450</v>
      </c>
      <c r="CD39" s="2271" t="s">
        <v>451</v>
      </c>
      <c r="CE39" s="2681"/>
      <c r="CF39" s="2280"/>
      <c r="CG39" s="2261" t="s">
        <v>496</v>
      </c>
      <c r="CH39" s="2578" t="s">
        <v>497</v>
      </c>
      <c r="CI39" s="2578" t="s">
        <v>498</v>
      </c>
      <c r="CJ39" s="2679" t="s">
        <v>450</v>
      </c>
      <c r="CK39" s="2271" t="s">
        <v>451</v>
      </c>
      <c r="CL39" s="2681"/>
      <c r="CM39" s="2280"/>
      <c r="CN39" s="2261" t="s">
        <v>496</v>
      </c>
      <c r="CO39" s="2578" t="s">
        <v>497</v>
      </c>
      <c r="CP39" s="2578" t="s">
        <v>498</v>
      </c>
      <c r="CQ39" s="2679" t="s">
        <v>450</v>
      </c>
      <c r="CR39" s="2271" t="s">
        <v>451</v>
      </c>
      <c r="CS39" s="2681"/>
      <c r="CT39" s="2682"/>
      <c r="CU39" s="2283"/>
      <c r="CV39" s="2128"/>
      <c r="DB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683">
        <f>OFFSET(AK40,0,-1)+1</f>
        <v>16</v>
      </c>
      <c r="AL40" s="2683">
        <f>OFFSET(AL40,0,-1)+1</f>
        <v>17</v>
      </c>
      <c r="AM40" s="2683">
        <f>OFFSET(AM40,0,-1)+1</f>
        <v>18</v>
      </c>
      <c r="AN40" s="2683">
        <f>OFFSET(AN40,0,-1)+1</f>
        <v>19</v>
      </c>
      <c r="AO40" s="2683"/>
      <c r="AP40" s="2273">
        <f>OFFSET(AP40,0,-2)+1</f>
        <v>20</v>
      </c>
      <c r="AQ40" s="2273">
        <f>OFFSET(AQ40,0,-1)+1</f>
        <v>21</v>
      </c>
      <c r="AR40" s="2683">
        <f>OFFSET(AR40,0,-1)+1</f>
        <v>22</v>
      </c>
      <c r="AS40" s="2683">
        <f>OFFSET(AS40,0,-1)+1</f>
        <v>23</v>
      </c>
      <c r="AT40" s="2683">
        <f>OFFSET(AT40,0,-1)+1</f>
        <v>24</v>
      </c>
      <c r="AU40" s="2683">
        <f>OFFSET(AU40,0,-1)+1</f>
        <v>25</v>
      </c>
      <c r="AV40" s="2683"/>
      <c r="AW40" s="2273">
        <f>OFFSET(AW40,0,-2)+1</f>
        <v>26</v>
      </c>
      <c r="AX40" s="2273">
        <f>OFFSET(AX40,0,-1)+1</f>
        <v>27</v>
      </c>
      <c r="AY40" s="2273">
        <f>OFFSET(AY40,0,-1)+1</f>
        <v>28</v>
      </c>
      <c r="AZ40" s="2273">
        <f>OFFSET(AZ40,0,-1)+1</f>
        <v>29</v>
      </c>
      <c r="BA40" s="2683">
        <f>OFFSET(BA40,0,-1)+1</f>
        <v>30</v>
      </c>
      <c r="BB40" s="2273">
        <f>OFFSET(BB40,0,-1)+1</f>
        <v>31</v>
      </c>
      <c r="BC40" s="2683"/>
      <c r="BD40" s="2273">
        <f>OFFSET(BD40,0,-2)+1</f>
        <v>32</v>
      </c>
      <c r="BE40" s="2273">
        <f>OFFSET(BE40,0,-1)+1</f>
        <v>33</v>
      </c>
      <c r="BF40" s="2273">
        <f>OFFSET(BF40,0,-1)+1</f>
        <v>34</v>
      </c>
      <c r="BG40" s="2683">
        <f>OFFSET(BG40,0,-1)+1</f>
        <v>35</v>
      </c>
      <c r="BH40" s="2683">
        <f>OFFSET(BH40,0,-1)+1</f>
        <v>36</v>
      </c>
      <c r="BI40" s="2273">
        <f>OFFSET(BI40,0,-1)+1</f>
        <v>37</v>
      </c>
      <c r="BJ40" s="2683"/>
      <c r="BK40" s="2273">
        <f>OFFSET(BK40,0,-2)+1</f>
        <v>38</v>
      </c>
      <c r="BL40" s="2273">
        <f>OFFSET(BL40,0,-1)+1</f>
        <v>39</v>
      </c>
      <c r="BM40" s="2273">
        <f>OFFSET(BM40,0,-1)+1</f>
        <v>40</v>
      </c>
      <c r="BN40" s="2273">
        <f>OFFSET(BN40,0,-1)+1</f>
        <v>41</v>
      </c>
      <c r="BO40" s="2683">
        <f>OFFSET(BO40,0,-1)+1</f>
        <v>42</v>
      </c>
      <c r="BP40" s="2273">
        <f>OFFSET(BP40,0,-1)+1</f>
        <v>43</v>
      </c>
      <c r="BQ40" s="2683"/>
      <c r="BR40" s="2273">
        <f>OFFSET(BR40,0,-2)+1</f>
        <v>44</v>
      </c>
      <c r="BS40" s="2273">
        <f>OFFSET(BS40,0,-1)+1</f>
        <v>45</v>
      </c>
      <c r="BT40" s="2273">
        <f>OFFSET(BT40,0,-1)+1</f>
        <v>46</v>
      </c>
      <c r="BU40" s="2273">
        <f>OFFSET(BU40,0,-1)+1</f>
        <v>47</v>
      </c>
      <c r="BV40" s="2683">
        <f>OFFSET(BV40,0,-1)+1</f>
        <v>48</v>
      </c>
      <c r="BW40" s="2273">
        <f>OFFSET(BW40,0,-1)+1</f>
        <v>49</v>
      </c>
      <c r="BX40" s="2683"/>
      <c r="BY40" s="2273">
        <f>OFFSET(BY40,0,-2)+1</f>
        <v>50</v>
      </c>
      <c r="BZ40" s="2273">
        <f>OFFSET(BZ40,0,-1)+1</f>
        <v>51</v>
      </c>
      <c r="CA40" s="2273">
        <f>OFFSET(CA40,0,-1)+1</f>
        <v>52</v>
      </c>
      <c r="CB40" s="2273">
        <f>OFFSET(CB40,0,-1)+1</f>
        <v>53</v>
      </c>
      <c r="CC40" s="2683">
        <f>OFFSET(CC40,0,-1)+1</f>
        <v>54</v>
      </c>
      <c r="CD40" s="2273">
        <f>OFFSET(CD40,0,-1)+1</f>
        <v>55</v>
      </c>
      <c r="CE40" s="2683"/>
      <c r="CF40" s="2273">
        <f>OFFSET(CF40,0,-2)+1</f>
        <v>56</v>
      </c>
      <c r="CG40" s="2273">
        <f>OFFSET(CG40,0,-1)+1</f>
        <v>57</v>
      </c>
      <c r="CH40" s="2273">
        <f>OFFSET(CH40,0,-1)+1</f>
        <v>58</v>
      </c>
      <c r="CI40" s="2273">
        <f>OFFSET(CI40,0,-1)+1</f>
        <v>59</v>
      </c>
      <c r="CJ40" s="2683">
        <f>OFFSET(CJ40,0,-1)+1</f>
        <v>60</v>
      </c>
      <c r="CK40" s="2273">
        <f>OFFSET(CK40,0,-1)+1</f>
        <v>61</v>
      </c>
      <c r="CL40" s="2683"/>
      <c r="CM40" s="2273">
        <f>OFFSET(CM40,0,-2)+1</f>
        <v>62</v>
      </c>
      <c r="CN40" s="2273">
        <f>OFFSET(CN40,0,-1)+1</f>
        <v>63</v>
      </c>
      <c r="CO40" s="2273">
        <f>OFFSET(CO40,0,-1)+1</f>
        <v>64</v>
      </c>
      <c r="CP40" s="2273">
        <f>OFFSET(CP40,0,-1)+1</f>
        <v>65</v>
      </c>
      <c r="CQ40" s="2683">
        <f>OFFSET(CQ40,0,-1)+1</f>
        <v>66</v>
      </c>
      <c r="CR40" s="2273">
        <f>OFFSET(CR40,0,-1)+1</f>
        <v>67</v>
      </c>
      <c r="CS40" s="2683"/>
      <c r="CT40" s="2683">
        <f>OFFSET(CT40,0,-2)+1</f>
        <v>68</v>
      </c>
      <c r="CU40" s="1246">
        <f>OFFSET(CU40,0,-1)</f>
        <v>68</v>
      </c>
      <c r="CV40" s="1354">
        <f>OFFSET(CV40,0,-1)+1</f>
        <v>69</v>
      </c>
      <c r="CW40" s="512"/>
      <c r="CX40" s="512"/>
      <c r="CY40" s="512"/>
      <c r="CZ40" s="512"/>
      <c r="DA40" s="512"/>
      <c r="DB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126</v>
      </c>
      <c r="U41" s="301"/>
      <c r="V41" s="2243"/>
      <c r="W41" s="2244"/>
      <c r="X41" s="2244"/>
      <c r="Y41" s="2244"/>
      <c r="Z41" s="2244"/>
      <c r="AA41" s="2244"/>
      <c r="AB41" s="2245"/>
      <c r="AC41" s="2243" t="str">
        <f>INDEX(PT_DIFFERENTIATION_NTAR,MATCH(A41,PT_DIFFERENTIATION_NTAR_ID,0))</f>
        <v>Тариф на холодную воду артезианскую</v>
      </c>
      <c r="AD41" s="2244"/>
      <c r="AE41" s="2244"/>
      <c r="AF41" s="2244"/>
      <c r="AG41" s="2244"/>
      <c r="AH41" s="2244"/>
      <c r="AI41" s="2244"/>
      <c r="AJ41" s="2243"/>
      <c r="AK41" s="2645"/>
      <c r="AL41" s="2645"/>
      <c r="AM41" s="2645"/>
      <c r="AN41" s="2645"/>
      <c r="AO41" s="2645"/>
      <c r="AP41" s="2245"/>
      <c r="AQ41" s="2243"/>
      <c r="AR41" s="2645"/>
      <c r="AS41" s="2645"/>
      <c r="AT41" s="2645"/>
      <c r="AU41" s="2645"/>
      <c r="AV41" s="2645"/>
      <c r="AW41" s="2245"/>
      <c r="AX41" s="2243"/>
      <c r="AY41" s="2244"/>
      <c r="AZ41" s="2244"/>
      <c r="BA41" s="2645"/>
      <c r="BB41" s="2244"/>
      <c r="BC41" s="2645"/>
      <c r="BD41" s="2245"/>
      <c r="BE41" s="2243"/>
      <c r="BF41" s="2244"/>
      <c r="BG41" s="2645"/>
      <c r="BH41" s="2645"/>
      <c r="BI41" s="2244"/>
      <c r="BJ41" s="2645"/>
      <c r="BK41" s="2245"/>
      <c r="BL41" s="2243"/>
      <c r="BM41" s="2244"/>
      <c r="BN41" s="2244"/>
      <c r="BO41" s="2645"/>
      <c r="BP41" s="2244"/>
      <c r="BQ41" s="2645"/>
      <c r="BR41" s="2245"/>
      <c r="BS41" s="2243"/>
      <c r="BT41" s="2244"/>
      <c r="BU41" s="2244"/>
      <c r="BV41" s="2645"/>
      <c r="BW41" s="2244"/>
      <c r="BX41" s="2645"/>
      <c r="BY41" s="2245"/>
      <c r="BZ41" s="2243"/>
      <c r="CA41" s="2244"/>
      <c r="CB41" s="2244"/>
      <c r="CC41" s="2645"/>
      <c r="CD41" s="2244"/>
      <c r="CE41" s="2645"/>
      <c r="CF41" s="2245"/>
      <c r="CG41" s="2243"/>
      <c r="CH41" s="2244"/>
      <c r="CI41" s="2244"/>
      <c r="CJ41" s="2645"/>
      <c r="CK41" s="2244"/>
      <c r="CL41" s="2645"/>
      <c r="CM41" s="2245"/>
      <c r="CN41" s="2243"/>
      <c r="CO41" s="2244"/>
      <c r="CP41" s="2244"/>
      <c r="CQ41" s="2645"/>
      <c r="CR41" s="2244"/>
      <c r="CS41" s="2645"/>
      <c r="CT41" s="2646"/>
      <c r="CU41" s="2245"/>
      <c r="CV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1"/>
      <c r="CY41" s="501" t="str">
        <f>IF(T41="","",T41)</f>
        <v>Наименование тарифа</v>
      </c>
      <c r="CZ41" s="501"/>
      <c r="DA41" s="501"/>
      <c r="DB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403</v>
      </c>
      <c r="U42" s="301"/>
      <c r="V42" s="2243"/>
      <c r="W42" s="2244"/>
      <c r="X42" s="2244"/>
      <c r="Y42" s="2244"/>
      <c r="Z42" s="2244"/>
      <c r="AA42" s="2244"/>
      <c r="AB42" s="2245"/>
      <c r="AC42" s="2243" t="str">
        <f>INDEX(PT_DIFFERENTIATION_TER,MATCH(B42,PT_DIFFERENTIATION_TER_ID,0))</f>
        <v>Пронский муниципальный район, Новомичуринское МО</v>
      </c>
      <c r="AD42" s="2244"/>
      <c r="AE42" s="2244"/>
      <c r="AF42" s="2244"/>
      <c r="AG42" s="2244"/>
      <c r="AH42" s="2244"/>
      <c r="AI42" s="2244"/>
      <c r="AJ42" s="2243"/>
      <c r="AK42" s="2645"/>
      <c r="AL42" s="2645"/>
      <c r="AM42" s="2645"/>
      <c r="AN42" s="2645"/>
      <c r="AO42" s="2645"/>
      <c r="AP42" s="2245"/>
      <c r="AQ42" s="2243"/>
      <c r="AR42" s="2645"/>
      <c r="AS42" s="2645"/>
      <c r="AT42" s="2645"/>
      <c r="AU42" s="2645"/>
      <c r="AV42" s="2645"/>
      <c r="AW42" s="2245"/>
      <c r="AX42" s="2243"/>
      <c r="AY42" s="2244"/>
      <c r="AZ42" s="2244"/>
      <c r="BA42" s="2645"/>
      <c r="BB42" s="2244"/>
      <c r="BC42" s="2645"/>
      <c r="BD42" s="2245"/>
      <c r="BE42" s="2243"/>
      <c r="BF42" s="2244"/>
      <c r="BG42" s="2645"/>
      <c r="BH42" s="2645"/>
      <c r="BI42" s="2244"/>
      <c r="BJ42" s="2645"/>
      <c r="BK42" s="2245"/>
      <c r="BL42" s="2243"/>
      <c r="BM42" s="2244"/>
      <c r="BN42" s="2244"/>
      <c r="BO42" s="2645"/>
      <c r="BP42" s="2244"/>
      <c r="BQ42" s="2645"/>
      <c r="BR42" s="2245"/>
      <c r="BS42" s="2243"/>
      <c r="BT42" s="2244"/>
      <c r="BU42" s="2244"/>
      <c r="BV42" s="2645"/>
      <c r="BW42" s="2244"/>
      <c r="BX42" s="2645"/>
      <c r="BY42" s="2245"/>
      <c r="BZ42" s="2243"/>
      <c r="CA42" s="2244"/>
      <c r="CB42" s="2244"/>
      <c r="CC42" s="2645"/>
      <c r="CD42" s="2244"/>
      <c r="CE42" s="2645"/>
      <c r="CF42" s="2245"/>
      <c r="CG42" s="2243"/>
      <c r="CH42" s="2244"/>
      <c r="CI42" s="2244"/>
      <c r="CJ42" s="2645"/>
      <c r="CK42" s="2244"/>
      <c r="CL42" s="2645"/>
      <c r="CM42" s="2245"/>
      <c r="CN42" s="2243"/>
      <c r="CO42" s="2244"/>
      <c r="CP42" s="2244"/>
      <c r="CQ42" s="2645"/>
      <c r="CR42" s="2244"/>
      <c r="CS42" s="2645"/>
      <c r="CT42" s="2646"/>
      <c r="CU42" s="2245"/>
      <c r="CV42" s="1259" t="s">
        <v>404</v>
      </c>
      <c r="CX42" s="501"/>
      <c r="CY42" s="501" t="str">
        <f>IF(T42="","",T42)</f>
        <v>Территория действия тарифа</v>
      </c>
      <c r="CZ42" s="501"/>
      <c r="DA42" s="501"/>
      <c r="DB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484</v>
      </c>
      <c r="U43" s="301"/>
      <c r="V43" s="2243"/>
      <c r="W43" s="2244"/>
      <c r="X43" s="2244"/>
      <c r="Y43" s="2244"/>
      <c r="Z43" s="2244"/>
      <c r="AA43" s="2244"/>
      <c r="AB43" s="2245"/>
      <c r="AC43" s="2243" t="str">
        <f>INDEX(PT_DIFFERENTIATION_CS,MATCH(C43,PT_DIFFERENTIATION_CS_ID,0))</f>
        <v>Рязанская ГРЭС филиал ПАО "ОГК-2"</v>
      </c>
      <c r="AD43" s="2244"/>
      <c r="AE43" s="2244"/>
      <c r="AF43" s="2244"/>
      <c r="AG43" s="2244"/>
      <c r="AH43" s="2244"/>
      <c r="AI43" s="2244"/>
      <c r="AJ43" s="2243"/>
      <c r="AK43" s="2645"/>
      <c r="AL43" s="2645"/>
      <c r="AM43" s="2645"/>
      <c r="AN43" s="2645"/>
      <c r="AO43" s="2645"/>
      <c r="AP43" s="2245"/>
      <c r="AQ43" s="2243"/>
      <c r="AR43" s="2645"/>
      <c r="AS43" s="2645"/>
      <c r="AT43" s="2645"/>
      <c r="AU43" s="2645"/>
      <c r="AV43" s="2645"/>
      <c r="AW43" s="2245"/>
      <c r="AX43" s="2243"/>
      <c r="AY43" s="2244"/>
      <c r="AZ43" s="2244"/>
      <c r="BA43" s="2645"/>
      <c r="BB43" s="2244"/>
      <c r="BC43" s="2645"/>
      <c r="BD43" s="2245"/>
      <c r="BE43" s="2243"/>
      <c r="BF43" s="2244"/>
      <c r="BG43" s="2645"/>
      <c r="BH43" s="2645"/>
      <c r="BI43" s="2244"/>
      <c r="BJ43" s="2645"/>
      <c r="BK43" s="2245"/>
      <c r="BL43" s="2243"/>
      <c r="BM43" s="2244"/>
      <c r="BN43" s="2244"/>
      <c r="BO43" s="2645"/>
      <c r="BP43" s="2244"/>
      <c r="BQ43" s="2645"/>
      <c r="BR43" s="2245"/>
      <c r="BS43" s="2243"/>
      <c r="BT43" s="2244"/>
      <c r="BU43" s="2244"/>
      <c r="BV43" s="2645"/>
      <c r="BW43" s="2244"/>
      <c r="BX43" s="2645"/>
      <c r="BY43" s="2245"/>
      <c r="BZ43" s="2243"/>
      <c r="CA43" s="2244"/>
      <c r="CB43" s="2244"/>
      <c r="CC43" s="2645"/>
      <c r="CD43" s="2244"/>
      <c r="CE43" s="2645"/>
      <c r="CF43" s="2245"/>
      <c r="CG43" s="2243"/>
      <c r="CH43" s="2244"/>
      <c r="CI43" s="2244"/>
      <c r="CJ43" s="2645"/>
      <c r="CK43" s="2244"/>
      <c r="CL43" s="2645"/>
      <c r="CM43" s="2245"/>
      <c r="CN43" s="2243"/>
      <c r="CO43" s="2244"/>
      <c r="CP43" s="2244"/>
      <c r="CQ43" s="2645"/>
      <c r="CR43" s="2244"/>
      <c r="CS43" s="2645"/>
      <c r="CT43" s="2646"/>
      <c r="CU43" s="2245"/>
      <c r="CV43" s="1259" t="s">
        <v>485</v>
      </c>
      <c r="CX43" s="501"/>
      <c r="CY43" s="501" t="str">
        <f>IF(T43="","",T43)</f>
        <v>Наименование централизованной системы холодного водоснабжения</v>
      </c>
      <c r="CZ43" s="501"/>
      <c r="DA43" s="501"/>
      <c r="DB43" s="1156">
        <v>23</v>
      </c>
    </row>
    <row customHeight="1" ht="24">
      <c r="A44" s="1364" t="s">
        <v>229</v>
      </c>
      <c r="B44" s="1364" t="s">
        <v>230</v>
      </c>
      <c r="C44" s="1364" t="s">
        <v>231</v>
      </c>
      <c r="D44" s="1364" t="s">
        <v>499</v>
      </c>
      <c r="E44" s="2260"/>
      <c r="F44" s="2260"/>
      <c r="G44" s="2260"/>
      <c r="H44" s="2260"/>
      <c r="I44" s="2257" t="str">
        <f>S43&amp;".1"</f>
        <v>1.1.1.1</v>
      </c>
      <c r="J44" s="1364"/>
      <c r="K44" s="1364"/>
      <c r="L44" s="1365"/>
      <c r="P44" s="2258">
        <v>1</v>
      </c>
      <c r="Q44" s="1355"/>
      <c r="R44" s="357"/>
      <c r="S44" s="1359" t="str">
        <f>$I44</f>
        <v>1.1.1.1</v>
      </c>
      <c r="T44" s="286" t="s">
        <v>486</v>
      </c>
      <c r="U44" s="301"/>
      <c r="V44" s="2351"/>
      <c r="W44" s="2352"/>
      <c r="X44" s="2352"/>
      <c r="Y44" s="2352"/>
      <c r="Z44" s="2352"/>
      <c r="AA44" s="2352"/>
      <c r="AB44" s="2353"/>
      <c r="AC44" s="2354" t="s">
        <v>500</v>
      </c>
      <c r="AD44" s="2355"/>
      <c r="AE44" s="2355"/>
      <c r="AF44" s="2355"/>
      <c r="AG44" s="2355"/>
      <c r="AH44" s="2355"/>
      <c r="AI44" s="2355"/>
      <c r="AJ44" s="2351"/>
      <c r="AK44" s="2647"/>
      <c r="AL44" s="2647"/>
      <c r="AM44" s="2647"/>
      <c r="AN44" s="2647"/>
      <c r="AO44" s="2647"/>
      <c r="AP44" s="2353"/>
      <c r="AQ44" s="2351"/>
      <c r="AR44" s="2647"/>
      <c r="AS44" s="2647"/>
      <c r="AT44" s="2647"/>
      <c r="AU44" s="2647"/>
      <c r="AV44" s="2647"/>
      <c r="AW44" s="2353"/>
      <c r="AX44" s="2351"/>
      <c r="AY44" s="2352"/>
      <c r="AZ44" s="2352"/>
      <c r="BA44" s="2647"/>
      <c r="BB44" s="2352"/>
      <c r="BC44" s="2647"/>
      <c r="BD44" s="2353"/>
      <c r="BE44" s="2351"/>
      <c r="BF44" s="2352"/>
      <c r="BG44" s="2647"/>
      <c r="BH44" s="2647"/>
      <c r="BI44" s="2352"/>
      <c r="BJ44" s="2647"/>
      <c r="BK44" s="2353"/>
      <c r="BL44" s="2351"/>
      <c r="BM44" s="2352"/>
      <c r="BN44" s="2352"/>
      <c r="BO44" s="2647"/>
      <c r="BP44" s="2352"/>
      <c r="BQ44" s="2647"/>
      <c r="BR44" s="2353"/>
      <c r="BS44" s="2351"/>
      <c r="BT44" s="2352"/>
      <c r="BU44" s="2352"/>
      <c r="BV44" s="2647"/>
      <c r="BW44" s="2352"/>
      <c r="BX44" s="2647"/>
      <c r="BY44" s="2353"/>
      <c r="BZ44" s="2351"/>
      <c r="CA44" s="2352"/>
      <c r="CB44" s="2352"/>
      <c r="CC44" s="2647"/>
      <c r="CD44" s="2352"/>
      <c r="CE44" s="2647"/>
      <c r="CF44" s="2353"/>
      <c r="CG44" s="2351"/>
      <c r="CH44" s="2352"/>
      <c r="CI44" s="2352"/>
      <c r="CJ44" s="2647"/>
      <c r="CK44" s="2352"/>
      <c r="CL44" s="2647"/>
      <c r="CM44" s="2353"/>
      <c r="CN44" s="2351"/>
      <c r="CO44" s="2352"/>
      <c r="CP44" s="2352"/>
      <c r="CQ44" s="2647"/>
      <c r="CR44" s="2352"/>
      <c r="CS44" s="2647"/>
      <c r="CT44" s="2648"/>
      <c r="CU44" s="2356"/>
      <c r="CV44" s="1259" t="s">
        <v>487</v>
      </c>
      <c r="CX44" s="501"/>
      <c r="CY44" s="501" t="str">
        <f>IF(T44="","",T44)</f>
        <v>Наименование признака дифференциации</v>
      </c>
      <c r="CZ44" s="501"/>
      <c r="DA44" s="501"/>
      <c r="DB44" s="1156">
        <v>23</v>
      </c>
    </row>
    <row customHeight="1" ht="24">
      <c r="A45" s="1364" t="s">
        <v>229</v>
      </c>
      <c r="B45" s="1364" t="s">
        <v>230</v>
      </c>
      <c r="C45" s="1364" t="s">
        <v>231</v>
      </c>
      <c r="D45" s="1364" t="s">
        <v>499</v>
      </c>
      <c r="E45" s="2260"/>
      <c r="F45" s="2260"/>
      <c r="G45" s="2260"/>
      <c r="H45" s="2260"/>
      <c r="I45" s="2287"/>
      <c r="J45" s="2257" t="str">
        <f>I44&amp;".1"</f>
        <v>1.1.1.1.1</v>
      </c>
      <c r="K45" s="1364"/>
      <c r="L45" s="1365" t="s">
        <v>412</v>
      </c>
      <c r="P45" s="2258"/>
      <c r="Q45" s="2258">
        <v>1</v>
      </c>
      <c r="R45" s="358"/>
      <c r="S45" s="1359" t="str">
        <f>$J45</f>
        <v>1.1.1.1.1</v>
      </c>
      <c r="T45" s="287" t="s">
        <v>413</v>
      </c>
      <c r="U45" s="301"/>
      <c r="V45" s="2246"/>
      <c r="W45" s="2247"/>
      <c r="X45" s="2247"/>
      <c r="Y45" s="2247"/>
      <c r="Z45" s="2247"/>
      <c r="AA45" s="2247"/>
      <c r="AB45" s="2248"/>
      <c r="AC45" s="2246" t="s">
        <v>500</v>
      </c>
      <c r="AD45" s="2247"/>
      <c r="AE45" s="2247"/>
      <c r="AF45" s="2247"/>
      <c r="AG45" s="2247"/>
      <c r="AH45" s="2247"/>
      <c r="AI45" s="2247"/>
      <c r="AJ45" s="2246"/>
      <c r="AK45" s="2649"/>
      <c r="AL45" s="2649"/>
      <c r="AM45" s="2649"/>
      <c r="AN45" s="2649"/>
      <c r="AO45" s="2649"/>
      <c r="AP45" s="2248"/>
      <c r="AQ45" s="2246"/>
      <c r="AR45" s="2649"/>
      <c r="AS45" s="2649"/>
      <c r="AT45" s="2649"/>
      <c r="AU45" s="2649"/>
      <c r="AV45" s="2649"/>
      <c r="AW45" s="2248"/>
      <c r="AX45" s="2246"/>
      <c r="AY45" s="2247"/>
      <c r="AZ45" s="2247"/>
      <c r="BA45" s="2649"/>
      <c r="BB45" s="2247"/>
      <c r="BC45" s="2649"/>
      <c r="BD45" s="2248"/>
      <c r="BE45" s="2246"/>
      <c r="BF45" s="2247"/>
      <c r="BG45" s="2649"/>
      <c r="BH45" s="2649"/>
      <c r="BI45" s="2247"/>
      <c r="BJ45" s="2649"/>
      <c r="BK45" s="2248"/>
      <c r="BL45" s="2246"/>
      <c r="BM45" s="2247"/>
      <c r="BN45" s="2247"/>
      <c r="BO45" s="2649"/>
      <c r="BP45" s="2247"/>
      <c r="BQ45" s="2649"/>
      <c r="BR45" s="2248"/>
      <c r="BS45" s="2246"/>
      <c r="BT45" s="2247"/>
      <c r="BU45" s="2247"/>
      <c r="BV45" s="2649"/>
      <c r="BW45" s="2247"/>
      <c r="BX45" s="2649"/>
      <c r="BY45" s="2248"/>
      <c r="BZ45" s="2246"/>
      <c r="CA45" s="2247"/>
      <c r="CB45" s="2247"/>
      <c r="CC45" s="2649"/>
      <c r="CD45" s="2247"/>
      <c r="CE45" s="2649"/>
      <c r="CF45" s="2248"/>
      <c r="CG45" s="2246"/>
      <c r="CH45" s="2247"/>
      <c r="CI45" s="2247"/>
      <c r="CJ45" s="2649"/>
      <c r="CK45" s="2247"/>
      <c r="CL45" s="2649"/>
      <c r="CM45" s="2248"/>
      <c r="CN45" s="2246"/>
      <c r="CO45" s="2247"/>
      <c r="CP45" s="2247"/>
      <c r="CQ45" s="2649"/>
      <c r="CR45" s="2247"/>
      <c r="CS45" s="2649"/>
      <c r="CT45" s="2650"/>
      <c r="CU45" s="2248"/>
      <c r="CV45" s="1308" t="s">
        <v>488</v>
      </c>
      <c r="CX45" s="501"/>
      <c r="CY45" s="501" t="str">
        <f>IF(T45="","",T45)</f>
        <v>Группа потребителей</v>
      </c>
      <c r="CZ45" s="501"/>
      <c r="DA45" s="501"/>
      <c r="DB45" s="1156">
        <v>23</v>
      </c>
    </row>
    <row customHeight="1" ht="24">
      <c r="A46" s="1364" t="s">
        <v>229</v>
      </c>
      <c r="B46" s="1364" t="s">
        <v>230</v>
      </c>
      <c r="C46" s="1364" t="s">
        <v>231</v>
      </c>
      <c r="D46" s="1364" t="s">
        <v>499</v>
      </c>
      <c r="E46" s="2260"/>
      <c r="F46" s="2260"/>
      <c r="G46" s="2260"/>
      <c r="H46" s="2260"/>
      <c r="I46" s="2287"/>
      <c r="J46" s="2287"/>
      <c r="K46" s="2257" t="str">
        <f>J45&amp;".1"</f>
        <v>1.1.1.1.1.1</v>
      </c>
      <c r="L46" s="1365"/>
      <c r="P46" s="2258"/>
      <c r="Q46" s="2258"/>
      <c r="R46" s="358">
        <v>1</v>
      </c>
      <c r="S46" s="1359" t="str">
        <f>$K46</f>
        <v>1.1.1.1.1.1</v>
      </c>
      <c r="T46" s="1438" t="s">
        <v>226</v>
      </c>
      <c r="U46" s="301"/>
      <c r="V46" s="752"/>
      <c r="W46" s="752"/>
      <c r="X46" s="1258"/>
      <c r="Y46" s="2603"/>
      <c r="Z46" s="2108" t="s">
        <v>67</v>
      </c>
      <c r="AA46" s="2288"/>
      <c r="AB46" s="2108" t="s">
        <v>67</v>
      </c>
      <c r="AC46" s="752">
        <v>28.56</v>
      </c>
      <c r="AD46" s="752"/>
      <c r="AE46" s="1258"/>
      <c r="AF46" s="2603">
        <v>46023.5784375</v>
      </c>
      <c r="AG46" s="2108" t="s">
        <v>67</v>
      </c>
      <c r="AH46" s="2288">
        <v>46295.57859953704</v>
      </c>
      <c r="AI46" s="2108" t="s">
        <v>67</v>
      </c>
      <c r="AJ46" s="752">
        <v>32.56</v>
      </c>
      <c r="AK46" s="2651"/>
      <c r="AL46" s="2652"/>
      <c r="AM46" s="2603">
        <v>46296.57946759259</v>
      </c>
      <c r="AN46" s="2108" t="s">
        <v>67</v>
      </c>
      <c r="AO46" s="2684">
        <v>46387.57962962963</v>
      </c>
      <c r="AP46" s="2108" t="s">
        <v>67</v>
      </c>
      <c r="AQ46" s="752">
        <v>32.56</v>
      </c>
      <c r="AR46" s="2651"/>
      <c r="AS46" s="2652"/>
      <c r="AT46" s="2603">
        <v>46388.58070601852</v>
      </c>
      <c r="AU46" s="2108" t="s">
        <v>67</v>
      </c>
      <c r="AV46" s="2288">
        <v>46568.58101851852</v>
      </c>
      <c r="AW46" s="2108" t="s">
        <v>67</v>
      </c>
      <c r="AX46" s="752">
        <v>32.77</v>
      </c>
      <c r="AY46" s="752"/>
      <c r="AZ46" s="1258"/>
      <c r="BA46" s="2603">
        <v>46569.58167824074</v>
      </c>
      <c r="BB46" s="2108" t="s">
        <v>67</v>
      </c>
      <c r="BC46" s="2288">
        <v>46752.581875</v>
      </c>
      <c r="BD46" s="2108" t="s">
        <v>67</v>
      </c>
      <c r="BE46" s="752">
        <v>32.77</v>
      </c>
      <c r="BF46" s="752"/>
      <c r="BG46" s="2652"/>
      <c r="BH46" s="2603">
        <v>46753.58252314815</v>
      </c>
      <c r="BI46" s="2108" t="s">
        <v>67</v>
      </c>
      <c r="BJ46" s="2288">
        <v>46934.582766203705</v>
      </c>
      <c r="BK46" s="2108" t="s">
        <v>67</v>
      </c>
      <c r="BL46" s="752">
        <v>36.34</v>
      </c>
      <c r="BM46" s="752"/>
      <c r="BN46" s="1258"/>
      <c r="BO46" s="2603">
        <v>46935.58326388889</v>
      </c>
      <c r="BP46" s="2108" t="s">
        <v>67</v>
      </c>
      <c r="BQ46" s="2288">
        <v>47118.58351851852</v>
      </c>
      <c r="BR46" s="2108" t="s">
        <v>67</v>
      </c>
      <c r="BS46" s="752">
        <v>36.34</v>
      </c>
      <c r="BT46" s="752"/>
      <c r="BU46" s="1258"/>
      <c r="BV46" s="2603">
        <v>47119.58415509259</v>
      </c>
      <c r="BW46" s="2108" t="s">
        <v>67</v>
      </c>
      <c r="BX46" s="2288">
        <v>47299.58579861111</v>
      </c>
      <c r="BY46" s="2108" t="s">
        <v>67</v>
      </c>
      <c r="BZ46" s="752">
        <v>35.38</v>
      </c>
      <c r="CA46" s="752"/>
      <c r="CB46" s="1258"/>
      <c r="CC46" s="2603">
        <v>47300.586481481485</v>
      </c>
      <c r="CD46" s="2108" t="s">
        <v>67</v>
      </c>
      <c r="CE46" s="2288">
        <v>47483.58673611111</v>
      </c>
      <c r="CF46" s="2108" t="s">
        <v>67</v>
      </c>
      <c r="CG46" s="752">
        <v>35.38</v>
      </c>
      <c r="CH46" s="752"/>
      <c r="CI46" s="1258"/>
      <c r="CJ46" s="2603">
        <v>47484.58712962963</v>
      </c>
      <c r="CK46" s="2108" t="s">
        <v>67</v>
      </c>
      <c r="CL46" s="2288">
        <v>47664.58734953704</v>
      </c>
      <c r="CM46" s="2108" t="s">
        <v>67</v>
      </c>
      <c r="CN46" s="752">
        <v>39.07</v>
      </c>
      <c r="CO46" s="752"/>
      <c r="CP46" s="1258"/>
      <c r="CQ46" s="2603">
        <v>47665.58775462963</v>
      </c>
      <c r="CR46" s="2108" t="s">
        <v>67</v>
      </c>
      <c r="CS46" s="2288">
        <v>47848.587905092594</v>
      </c>
      <c r="CT46" s="2108" t="s">
        <v>67</v>
      </c>
      <c r="CU46" s="1439"/>
      <c r="CV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2">
        <f>STRCHECKDATE(V47:CU47)</f>
      </c>
      <c r="CX46" s="501"/>
      <c r="CY46" s="501" t="str">
        <f>IF(T46="","",T46)</f>
        <v>Тариф на холодную воду артезианскую</v>
      </c>
      <c r="CZ46" s="501"/>
      <c r="DA46" s="501"/>
      <c r="DB46" s="1156">
        <v>23</v>
      </c>
    </row>
    <row customHeight="1" ht="0">
      <c r="A47" s="1364" t="s">
        <v>229</v>
      </c>
      <c r="B47" s="1364" t="s">
        <v>230</v>
      </c>
      <c r="C47" s="1364" t="s">
        <v>231</v>
      </c>
      <c r="D47" s="1364" t="s">
        <v>499</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46023.5784375-46295.57859953704</v>
      </c>
      <c r="AF47" s="2267"/>
      <c r="AG47" s="2108"/>
      <c r="AH47" s="2289"/>
      <c r="AI47" s="2108"/>
      <c r="AJ47" s="326"/>
      <c r="AK47" s="2655"/>
      <c r="AL47" s="329" t="str">
        <f>AM46&amp;"-"&amp;AO46</f>
        <v>46296.57946759259-46387.57962962963</v>
      </c>
      <c r="AM47" s="2657"/>
      <c r="AN47" s="2108"/>
      <c r="AO47" s="2685"/>
      <c r="AP47" s="2108"/>
      <c r="AQ47" s="326"/>
      <c r="AR47" s="2655"/>
      <c r="AS47" s="329" t="str">
        <f>AT46&amp;"-"&amp;AV46</f>
        <v>46388.58070601852-46568.58101851852</v>
      </c>
      <c r="AT47" s="2657"/>
      <c r="AU47" s="2108"/>
      <c r="AV47" s="2685"/>
      <c r="AW47" s="2108"/>
      <c r="AX47" s="326"/>
      <c r="AY47" s="326"/>
      <c r="AZ47" s="329" t="str">
        <f>BA46&amp;"-"&amp;BC46</f>
        <v>46569.58167824074-46752.581875</v>
      </c>
      <c r="BA47" s="2657"/>
      <c r="BB47" s="2108"/>
      <c r="BC47" s="2685"/>
      <c r="BD47" s="2108"/>
      <c r="BE47" s="326"/>
      <c r="BF47" s="326"/>
      <c r="BG47" s="329" t="str">
        <f>BH46&amp;"-"&amp;BJ46</f>
        <v>46753.58252314815-46934.582766203705</v>
      </c>
      <c r="BH47" s="2657"/>
      <c r="BI47" s="2108"/>
      <c r="BJ47" s="2685"/>
      <c r="BK47" s="2108"/>
      <c r="BL47" s="326"/>
      <c r="BM47" s="326"/>
      <c r="BN47" s="329" t="str">
        <f>BO46&amp;"-"&amp;BQ46</f>
        <v>46935.58326388889-47118.58351851852</v>
      </c>
      <c r="BO47" s="2657"/>
      <c r="BP47" s="2108"/>
      <c r="BQ47" s="2685"/>
      <c r="BR47" s="2108"/>
      <c r="BS47" s="326"/>
      <c r="BT47" s="326"/>
      <c r="BU47" s="329" t="str">
        <f>BV46&amp;"-"&amp;BX46</f>
        <v>47119.58415509259-47299.58579861111</v>
      </c>
      <c r="BV47" s="2657"/>
      <c r="BW47" s="2108"/>
      <c r="BX47" s="2685"/>
      <c r="BY47" s="2108"/>
      <c r="BZ47" s="326"/>
      <c r="CA47" s="326"/>
      <c r="CB47" s="329" t="str">
        <f>CC46&amp;"-"&amp;CE46</f>
        <v>47300.586481481485-47483.58673611111</v>
      </c>
      <c r="CC47" s="2657"/>
      <c r="CD47" s="2108"/>
      <c r="CE47" s="2685"/>
      <c r="CF47" s="2108"/>
      <c r="CG47" s="326"/>
      <c r="CH47" s="326"/>
      <c r="CI47" s="329" t="str">
        <f>CJ46&amp;"-"&amp;CL46</f>
        <v>47484.58712962963-47664.58734953704</v>
      </c>
      <c r="CJ47" s="2657"/>
      <c r="CK47" s="2108"/>
      <c r="CL47" s="2685"/>
      <c r="CM47" s="2108"/>
      <c r="CN47" s="326"/>
      <c r="CO47" s="326"/>
      <c r="CP47" s="329" t="str">
        <f>CQ46&amp;"-"&amp;CS46</f>
        <v>47665.58775462963-47848.587905092594</v>
      </c>
      <c r="CQ47" s="2657"/>
      <c r="CR47" s="2108"/>
      <c r="CS47" s="2685"/>
      <c r="CT47" s="2108"/>
      <c r="CU47" s="1440"/>
      <c r="CV47" s="2350"/>
      <c r="CX47" s="501"/>
      <c r="CY47" s="501" t="str">
        <f>IF(T47="","",T47)</f>
        <v/>
      </c>
      <c r="CZ47" s="501"/>
      <c r="DA47" s="501"/>
      <c r="DB47" s="1156">
        <v>0</v>
      </c>
    </row>
    <row customHeight="1" ht="21">
      <c r="A48" s="1364" t="s">
        <v>229</v>
      </c>
      <c r="B48" s="1364" t="s">
        <v>230</v>
      </c>
      <c r="C48" s="1364" t="s">
        <v>231</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2641"/>
      <c r="AK48" s="2658"/>
      <c r="AL48" s="2658"/>
      <c r="AM48" s="2658"/>
      <c r="AN48" s="2658"/>
      <c r="AO48" s="2658"/>
      <c r="AP48" s="2641"/>
      <c r="AQ48" s="2641"/>
      <c r="AR48" s="2658"/>
      <c r="AS48" s="2658"/>
      <c r="AT48" s="2658"/>
      <c r="AU48" s="2658"/>
      <c r="AV48" s="2658"/>
      <c r="AW48" s="2641"/>
      <c r="AX48" s="2641"/>
      <c r="AY48" s="2641"/>
      <c r="AZ48" s="2641"/>
      <c r="BA48" s="2658"/>
      <c r="BB48" s="2641"/>
      <c r="BC48" s="2658"/>
      <c r="BD48" s="2641"/>
      <c r="BE48" s="2641"/>
      <c r="BF48" s="2641"/>
      <c r="BG48" s="2658"/>
      <c r="BH48" s="2658"/>
      <c r="BI48" s="2641"/>
      <c r="BJ48" s="2658"/>
      <c r="BK48" s="2641"/>
      <c r="BL48" s="2641"/>
      <c r="BM48" s="2641"/>
      <c r="BN48" s="2641"/>
      <c r="BO48" s="2658"/>
      <c r="BP48" s="2641"/>
      <c r="BQ48" s="2658"/>
      <c r="BR48" s="2641"/>
      <c r="BS48" s="2641"/>
      <c r="BT48" s="2641"/>
      <c r="BU48" s="2641"/>
      <c r="BV48" s="2658"/>
      <c r="BW48" s="2641"/>
      <c r="BX48" s="2658"/>
      <c r="BY48" s="2641"/>
      <c r="BZ48" s="2641"/>
      <c r="CA48" s="2641"/>
      <c r="CB48" s="2641"/>
      <c r="CC48" s="2658"/>
      <c r="CD48" s="2641"/>
      <c r="CE48" s="2658"/>
      <c r="CF48" s="2641"/>
      <c r="CG48" s="2641"/>
      <c r="CH48" s="2641"/>
      <c r="CI48" s="2641"/>
      <c r="CJ48" s="2658"/>
      <c r="CK48" s="2641"/>
      <c r="CL48" s="2658"/>
      <c r="CM48" s="2641"/>
      <c r="CN48" s="2641"/>
      <c r="CO48" s="2641"/>
      <c r="CP48" s="2641"/>
      <c r="CQ48" s="2658"/>
      <c r="CR48" s="2641"/>
      <c r="CS48" s="2658"/>
      <c r="CT48" s="2658"/>
      <c r="CU48" s="368"/>
      <c r="CV48" s="1259" t="s">
        <v>490</v>
      </c>
      <c r="CX48" s="501"/>
      <c r="CY48" s="501" t="str">
        <f>IF(T48="","",T48)</f>
        <v>Добавить значение признака дифференциации</v>
      </c>
      <c r="CZ48" s="501"/>
      <c r="DA48" s="501"/>
      <c r="DB48" s="1156">
        <v>20</v>
      </c>
    </row>
    <row customHeight="1" ht="22.049999999999997">
      <c r="A49" s="1364" t="s">
        <v>229</v>
      </c>
      <c r="B49" s="1364" t="s">
        <v>230</v>
      </c>
      <c r="C49" s="1364" t="s">
        <v>231</v>
      </c>
      <c r="D49" s="1364" t="s">
        <v>499</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2641"/>
      <c r="AK49" s="2658"/>
      <c r="AL49" s="2658"/>
      <c r="AM49" s="2658"/>
      <c r="AN49" s="2658"/>
      <c r="AO49" s="2658"/>
      <c r="AP49" s="2642"/>
      <c r="AQ49" s="2641"/>
      <c r="AR49" s="2658"/>
      <c r="AS49" s="2658"/>
      <c r="AT49" s="2658"/>
      <c r="AU49" s="2658"/>
      <c r="AV49" s="2658"/>
      <c r="AW49" s="2642"/>
      <c r="AX49" s="2641"/>
      <c r="AY49" s="2641"/>
      <c r="AZ49" s="2641"/>
      <c r="BA49" s="2658"/>
      <c r="BB49" s="2641"/>
      <c r="BC49" s="2658"/>
      <c r="BD49" s="2642"/>
      <c r="BE49" s="2641"/>
      <c r="BF49" s="2641"/>
      <c r="BG49" s="2658"/>
      <c r="BH49" s="2658"/>
      <c r="BI49" s="2641"/>
      <c r="BJ49" s="2658"/>
      <c r="BK49" s="2642"/>
      <c r="BL49" s="2641"/>
      <c r="BM49" s="2641"/>
      <c r="BN49" s="2641"/>
      <c r="BO49" s="2658"/>
      <c r="BP49" s="2641"/>
      <c r="BQ49" s="2658"/>
      <c r="BR49" s="2642"/>
      <c r="BS49" s="2641"/>
      <c r="BT49" s="2641"/>
      <c r="BU49" s="2641"/>
      <c r="BV49" s="2658"/>
      <c r="BW49" s="2641"/>
      <c r="BX49" s="2658"/>
      <c r="BY49" s="2642"/>
      <c r="BZ49" s="2641"/>
      <c r="CA49" s="2641"/>
      <c r="CB49" s="2641"/>
      <c r="CC49" s="2658"/>
      <c r="CD49" s="2641"/>
      <c r="CE49" s="2658"/>
      <c r="CF49" s="2642"/>
      <c r="CG49" s="2641"/>
      <c r="CH49" s="2641"/>
      <c r="CI49" s="2641"/>
      <c r="CJ49" s="2658"/>
      <c r="CK49" s="2641"/>
      <c r="CL49" s="2658"/>
      <c r="CM49" s="2642"/>
      <c r="CN49" s="2641"/>
      <c r="CO49" s="2641"/>
      <c r="CP49" s="2641"/>
      <c r="CQ49" s="2658"/>
      <c r="CR49" s="2641"/>
      <c r="CS49" s="2658"/>
      <c r="CT49" s="2659"/>
      <c r="CU49" s="368"/>
      <c r="CV49" s="1441"/>
      <c r="CX49" s="501"/>
      <c r="CY49" s="501" t="str">
        <f>IF(T49="","",T49)</f>
        <v>Добавить группу потребителей</v>
      </c>
      <c r="CZ49" s="501"/>
      <c r="DA49" s="501"/>
      <c r="DB49" s="1156">
        <v>21</v>
      </c>
    </row>
    <row customHeight="1" ht="22.049999999999997">
      <c r="A50" s="1364" t="s">
        <v>229</v>
      </c>
      <c r="B50" s="1364" t="s">
        <v>230</v>
      </c>
      <c r="C50" s="1364" t="s">
        <v>231</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2641"/>
      <c r="AK50" s="2658"/>
      <c r="AL50" s="2658"/>
      <c r="AM50" s="2658"/>
      <c r="AN50" s="2658"/>
      <c r="AO50" s="2658"/>
      <c r="AP50" s="2642"/>
      <c r="AQ50" s="2641"/>
      <c r="AR50" s="2658"/>
      <c r="AS50" s="2658"/>
      <c r="AT50" s="2658"/>
      <c r="AU50" s="2658"/>
      <c r="AV50" s="2658"/>
      <c r="AW50" s="2642"/>
      <c r="AX50" s="2641"/>
      <c r="AY50" s="2641"/>
      <c r="AZ50" s="2641"/>
      <c r="BA50" s="2658"/>
      <c r="BB50" s="2641"/>
      <c r="BC50" s="2658"/>
      <c r="BD50" s="2642"/>
      <c r="BE50" s="2641"/>
      <c r="BF50" s="2641"/>
      <c r="BG50" s="2658"/>
      <c r="BH50" s="2658"/>
      <c r="BI50" s="2641"/>
      <c r="BJ50" s="2658"/>
      <c r="BK50" s="2642"/>
      <c r="BL50" s="2641"/>
      <c r="BM50" s="2641"/>
      <c r="BN50" s="2641"/>
      <c r="BO50" s="2658"/>
      <c r="BP50" s="2641"/>
      <c r="BQ50" s="2658"/>
      <c r="BR50" s="2642"/>
      <c r="BS50" s="2641"/>
      <c r="BT50" s="2641"/>
      <c r="BU50" s="2641"/>
      <c r="BV50" s="2658"/>
      <c r="BW50" s="2641"/>
      <c r="BX50" s="2658"/>
      <c r="BY50" s="2642"/>
      <c r="BZ50" s="2641"/>
      <c r="CA50" s="2641"/>
      <c r="CB50" s="2641"/>
      <c r="CC50" s="2658"/>
      <c r="CD50" s="2641"/>
      <c r="CE50" s="2658"/>
      <c r="CF50" s="2642"/>
      <c r="CG50" s="2641"/>
      <c r="CH50" s="2641"/>
      <c r="CI50" s="2641"/>
      <c r="CJ50" s="2658"/>
      <c r="CK50" s="2641"/>
      <c r="CL50" s="2658"/>
      <c r="CM50" s="2642"/>
      <c r="CN50" s="2641"/>
      <c r="CO50" s="2641"/>
      <c r="CP50" s="2641"/>
      <c r="CQ50" s="2658"/>
      <c r="CR50" s="2641"/>
      <c r="CS50" s="2658"/>
      <c r="CT50" s="2659"/>
      <c r="CU50" s="368"/>
      <c r="CV50" s="304"/>
      <c r="CX50" s="501"/>
      <c r="CY50" s="501" t="str">
        <f>IF(T50="","",T50)</f>
        <v>Добавить наименование признака дифференциации</v>
      </c>
      <c r="CZ50" s="501"/>
      <c r="DA50" s="501"/>
      <c r="DB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2660"/>
      <c r="AL51" s="2660"/>
      <c r="AM51" s="2660"/>
      <c r="AN51" s="2660"/>
      <c r="AO51" s="2660"/>
      <c r="AP51" s="1325"/>
      <c r="AQ51" s="1325"/>
      <c r="AR51" s="2660"/>
      <c r="AS51" s="2660"/>
      <c r="AT51" s="2660"/>
      <c r="AU51" s="2660"/>
      <c r="AV51" s="2660"/>
      <c r="AW51" s="1325"/>
      <c r="AX51" s="1325"/>
      <c r="AY51" s="1325"/>
      <c r="AZ51" s="1325"/>
      <c r="BA51" s="2660"/>
      <c r="BB51" s="1325"/>
      <c r="BC51" s="2660"/>
      <c r="BD51" s="1325"/>
      <c r="BE51" s="1325"/>
      <c r="BF51" s="1325"/>
      <c r="BG51" s="2660"/>
      <c r="BH51" s="2660"/>
      <c r="BI51" s="1325"/>
      <c r="BJ51" s="2660"/>
      <c r="BK51" s="1325"/>
      <c r="BL51" s="1325"/>
      <c r="BM51" s="1325"/>
      <c r="BN51" s="1325"/>
      <c r="BO51" s="2660"/>
      <c r="BP51" s="1325"/>
      <c r="BQ51" s="2660"/>
      <c r="BR51" s="1325"/>
      <c r="BS51" s="1325"/>
      <c r="BT51" s="1325"/>
      <c r="BU51" s="1325"/>
      <c r="BV51" s="2660"/>
      <c r="BW51" s="1325"/>
      <c r="BX51" s="2660"/>
      <c r="BY51" s="1325"/>
      <c r="BZ51" s="1325"/>
      <c r="CA51" s="1325"/>
      <c r="CB51" s="1325"/>
      <c r="CC51" s="2660"/>
      <c r="CD51" s="1325"/>
      <c r="CE51" s="2660"/>
      <c r="CF51" s="1325"/>
      <c r="CG51" s="1325"/>
      <c r="CH51" s="1325"/>
      <c r="CI51" s="1325"/>
      <c r="CJ51" s="2660"/>
      <c r="CK51" s="1325"/>
      <c r="CL51" s="2660"/>
      <c r="CM51" s="1325"/>
      <c r="CN51" s="1325"/>
      <c r="CO51" s="1325"/>
      <c r="CP51" s="1325"/>
      <c r="CQ51" s="2660"/>
      <c r="CR51" s="1325"/>
      <c r="CS51" s="2660"/>
      <c r="CT51" s="2660"/>
      <c r="CU51" s="1325"/>
      <c r="CV51" s="1325"/>
      <c r="CX51" s="790"/>
      <c r="CY51" s="790" t="str">
        <f>IF(T51="","",T51)</f>
        <v>Добавить централизованную систему для дифференциации</v>
      </c>
      <c r="CZ51" s="790"/>
      <c r="DA51" s="790"/>
      <c r="DB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2660"/>
      <c r="AL52" s="2660"/>
      <c r="AM52" s="2660"/>
      <c r="AN52" s="2660"/>
      <c r="AO52" s="2660"/>
      <c r="AP52" s="1325"/>
      <c r="AQ52" s="1325"/>
      <c r="AR52" s="2660"/>
      <c r="AS52" s="2660"/>
      <c r="AT52" s="2660"/>
      <c r="AU52" s="2660"/>
      <c r="AV52" s="2660"/>
      <c r="AW52" s="1325"/>
      <c r="AX52" s="1325"/>
      <c r="AY52" s="1325"/>
      <c r="AZ52" s="1325"/>
      <c r="BA52" s="2660"/>
      <c r="BB52" s="1325"/>
      <c r="BC52" s="2660"/>
      <c r="BD52" s="1325"/>
      <c r="BE52" s="1325"/>
      <c r="BF52" s="1325"/>
      <c r="BG52" s="2660"/>
      <c r="BH52" s="2660"/>
      <c r="BI52" s="1325"/>
      <c r="BJ52" s="2660"/>
      <c r="BK52" s="1325"/>
      <c r="BL52" s="1325"/>
      <c r="BM52" s="1325"/>
      <c r="BN52" s="1325"/>
      <c r="BO52" s="2660"/>
      <c r="BP52" s="1325"/>
      <c r="BQ52" s="2660"/>
      <c r="BR52" s="1325"/>
      <c r="BS52" s="1325"/>
      <c r="BT52" s="1325"/>
      <c r="BU52" s="1325"/>
      <c r="BV52" s="2660"/>
      <c r="BW52" s="1325"/>
      <c r="BX52" s="2660"/>
      <c r="BY52" s="1325"/>
      <c r="BZ52" s="1325"/>
      <c r="CA52" s="1325"/>
      <c r="CB52" s="1325"/>
      <c r="CC52" s="2660"/>
      <c r="CD52" s="1325"/>
      <c r="CE52" s="2660"/>
      <c r="CF52" s="1325"/>
      <c r="CG52" s="1325"/>
      <c r="CH52" s="1325"/>
      <c r="CI52" s="1325"/>
      <c r="CJ52" s="2660"/>
      <c r="CK52" s="1325"/>
      <c r="CL52" s="2660"/>
      <c r="CM52" s="1325"/>
      <c r="CN52" s="1325"/>
      <c r="CO52" s="1325"/>
      <c r="CP52" s="1325"/>
      <c r="CQ52" s="2660"/>
      <c r="CR52" s="1325"/>
      <c r="CS52" s="2660"/>
      <c r="CT52" s="2660"/>
      <c r="CU52" s="1325"/>
      <c r="CV52" s="1325"/>
      <c r="CX52" s="501"/>
      <c r="CY52" s="501" t="str">
        <f>IF(T52="","",T52)</f>
        <v>Добавить территорию для дифференциации</v>
      </c>
      <c r="CZ52" s="501"/>
      <c r="DA52" s="501"/>
      <c r="DB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2660"/>
      <c r="AL53" s="2660"/>
      <c r="AM53" s="2660"/>
      <c r="AN53" s="2660"/>
      <c r="AO53" s="2660"/>
      <c r="AP53" s="1325"/>
      <c r="AQ53" s="1325"/>
      <c r="AR53" s="2660"/>
      <c r="AS53" s="2660"/>
      <c r="AT53" s="2660"/>
      <c r="AU53" s="2660"/>
      <c r="AV53" s="2660"/>
      <c r="AW53" s="1325"/>
      <c r="AX53" s="1325"/>
      <c r="AY53" s="1325"/>
      <c r="AZ53" s="1325"/>
      <c r="BA53" s="2660"/>
      <c r="BB53" s="1325"/>
      <c r="BC53" s="2660"/>
      <c r="BD53" s="1325"/>
      <c r="BE53" s="1325"/>
      <c r="BF53" s="1325"/>
      <c r="BG53" s="2660"/>
      <c r="BH53" s="2660"/>
      <c r="BI53" s="1325"/>
      <c r="BJ53" s="2660"/>
      <c r="BK53" s="1325"/>
      <c r="BL53" s="1325"/>
      <c r="BM53" s="1325"/>
      <c r="BN53" s="1325"/>
      <c r="BO53" s="2660"/>
      <c r="BP53" s="1325"/>
      <c r="BQ53" s="2660"/>
      <c r="BR53" s="1325"/>
      <c r="BS53" s="1325"/>
      <c r="BT53" s="1325"/>
      <c r="BU53" s="1325"/>
      <c r="BV53" s="2660"/>
      <c r="BW53" s="1325"/>
      <c r="BX53" s="2660"/>
      <c r="BY53" s="1325"/>
      <c r="BZ53" s="1325"/>
      <c r="CA53" s="1325"/>
      <c r="CB53" s="1325"/>
      <c r="CC53" s="2660"/>
      <c r="CD53" s="1325"/>
      <c r="CE53" s="2660"/>
      <c r="CF53" s="1325"/>
      <c r="CG53" s="1325"/>
      <c r="CH53" s="1325"/>
      <c r="CI53" s="1325"/>
      <c r="CJ53" s="2660"/>
      <c r="CK53" s="1325"/>
      <c r="CL53" s="2660"/>
      <c r="CM53" s="1325"/>
      <c r="CN53" s="1325"/>
      <c r="CO53" s="1325"/>
      <c r="CP53" s="1325"/>
      <c r="CQ53" s="2660"/>
      <c r="CR53" s="1325"/>
      <c r="CS53" s="2660"/>
      <c r="CT53" s="2660"/>
      <c r="CU53" s="1325"/>
      <c r="CV53" s="1325"/>
      <c r="CX53" s="790"/>
      <c r="CY53" s="790" t="str">
        <f>IF(T53="","",T53)</f>
        <v>Добавить наименование тарифа</v>
      </c>
      <c r="CZ53" s="790"/>
      <c r="DA53" s="790"/>
      <c r="DB53" s="519">
        <v>0</v>
      </c>
    </row>
    <row customHeight="1" ht="11.549999999999999">
      <c r="M54" s="1161"/>
      <c r="N54" s="1161"/>
      <c r="O54" s="538"/>
      <c r="P54" s="1156"/>
      <c r="Q54" s="1156"/>
      <c r="R54" s="1156"/>
      <c r="S54" s="1156"/>
      <c r="AJ54" s="1636"/>
      <c r="AK54" s="2644"/>
      <c r="AL54" s="2644"/>
      <c r="AM54" s="2644"/>
      <c r="AN54" s="2644"/>
      <c r="AO54" s="2644"/>
      <c r="AP54" s="1636"/>
      <c r="AQ54" s="1636"/>
      <c r="AR54" s="2644"/>
      <c r="AS54" s="2644"/>
      <c r="AT54" s="2644"/>
      <c r="AU54" s="2644"/>
      <c r="AV54" s="2644"/>
      <c r="AW54" s="1636"/>
      <c r="AX54" s="1636"/>
      <c r="AY54" s="1636"/>
      <c r="AZ54" s="1636"/>
      <c r="BA54" s="2644"/>
      <c r="BB54" s="1636"/>
      <c r="BC54" s="2644"/>
      <c r="BD54" s="1636"/>
      <c r="BE54" s="1636"/>
      <c r="BF54" s="1636"/>
      <c r="BG54" s="2644"/>
      <c r="BH54" s="2644"/>
      <c r="BI54" s="1636"/>
      <c r="BJ54" s="2644"/>
      <c r="BK54" s="1636"/>
      <c r="BL54" s="1636"/>
      <c r="BM54" s="1636"/>
      <c r="BN54" s="1636"/>
      <c r="BO54" s="2644"/>
      <c r="BP54" s="1636"/>
      <c r="BQ54" s="2644"/>
      <c r="BR54" s="1636"/>
      <c r="BS54" s="1636"/>
      <c r="BT54" s="1636"/>
      <c r="BU54" s="1636"/>
      <c r="BV54" s="2644"/>
      <c r="BW54" s="1636"/>
      <c r="BX54" s="2644"/>
      <c r="BY54" s="1636"/>
      <c r="BZ54" s="1636"/>
      <c r="CA54" s="1636"/>
      <c r="CB54" s="1636"/>
      <c r="CC54" s="2644"/>
      <c r="CD54" s="1636"/>
      <c r="CE54" s="2644"/>
      <c r="CF54" s="1636"/>
      <c r="CG54" s="1636"/>
      <c r="CH54" s="1636"/>
      <c r="CI54" s="1636"/>
      <c r="CJ54" s="2644"/>
      <c r="CK54" s="1636"/>
      <c r="CL54" s="2644"/>
      <c r="CM54" s="1636"/>
      <c r="CN54" s="1636"/>
      <c r="CO54" s="1636"/>
      <c r="CP54" s="1636"/>
      <c r="CQ54" s="2644"/>
      <c r="CR54" s="1636"/>
      <c r="CS54" s="2644"/>
      <c r="CT54" s="2644"/>
      <c r="CW54" s="1156"/>
      <c r="CX54" s="1156"/>
      <c r="CY54" s="1156"/>
      <c r="CZ54" s="1156"/>
      <c r="DA54" s="1156"/>
      <c r="DB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686"/>
      <c r="AL55" s="2686"/>
      <c r="AM55" s="2686"/>
      <c r="AN55" s="2686"/>
      <c r="AO55" s="2686"/>
      <c r="AP55" s="2386"/>
      <c r="AQ55" s="2386"/>
      <c r="AR55" s="2686"/>
      <c r="AS55" s="2686"/>
      <c r="AT55" s="2686"/>
      <c r="AU55" s="2686"/>
      <c r="AV55" s="2686"/>
      <c r="AW55" s="2386"/>
      <c r="AX55" s="2386"/>
      <c r="AY55" s="2386"/>
      <c r="AZ55" s="2386"/>
      <c r="BA55" s="2686"/>
      <c r="BB55" s="2386"/>
      <c r="BC55" s="2686"/>
      <c r="BD55" s="2386"/>
      <c r="BE55" s="2386"/>
      <c r="BF55" s="2386"/>
      <c r="BG55" s="2686"/>
      <c r="BH55" s="2686"/>
      <c r="BI55" s="2386"/>
      <c r="BJ55" s="2686"/>
      <c r="BK55" s="2386"/>
      <c r="BL55" s="2386"/>
      <c r="BM55" s="2386"/>
      <c r="BN55" s="2386"/>
      <c r="BO55" s="2686"/>
      <c r="BP55" s="2386"/>
      <c r="BQ55" s="2686"/>
      <c r="BR55" s="2386"/>
      <c r="BS55" s="2386"/>
      <c r="BT55" s="2386"/>
      <c r="BU55" s="2386"/>
      <c r="BV55" s="2686"/>
      <c r="BW55" s="2386"/>
      <c r="BX55" s="2686"/>
      <c r="BY55" s="2386"/>
      <c r="BZ55" s="2386"/>
      <c r="CA55" s="2386"/>
      <c r="CB55" s="2386"/>
      <c r="CC55" s="2686"/>
      <c r="CD55" s="2386"/>
      <c r="CE55" s="2686"/>
      <c r="CF55" s="2386"/>
      <c r="CG55" s="2386"/>
      <c r="CH55" s="2386"/>
      <c r="CI55" s="2386"/>
      <c r="CJ55" s="2686"/>
      <c r="CK55" s="2386"/>
      <c r="CL55" s="2686"/>
      <c r="CM55" s="2386"/>
      <c r="CN55" s="2386"/>
      <c r="CO55" s="2386"/>
      <c r="CP55" s="2386"/>
      <c r="CQ55" s="2686"/>
      <c r="CR55" s="2386"/>
      <c r="CS55" s="2686"/>
      <c r="CT55" s="2686"/>
      <c r="CU55" s="2286"/>
      <c r="CV55" s="2286"/>
      <c r="DB55" s="1156">
        <v>14</v>
      </c>
    </row>
    <row customHeight="1" ht="14.699999999999998">
      <c r="O56" s="538"/>
      <c r="AJ56" s="1636"/>
      <c r="AK56" s="2644"/>
      <c r="AL56" s="2644"/>
      <c r="AM56" s="2644"/>
      <c r="AN56" s="2644"/>
      <c r="AO56" s="2644"/>
      <c r="AP56" s="1636"/>
      <c r="AQ56" s="1636"/>
      <c r="AR56" s="2644"/>
      <c r="AS56" s="2644"/>
      <c r="AT56" s="2644"/>
      <c r="AU56" s="2644"/>
      <c r="AV56" s="2644"/>
      <c r="AW56" s="1636"/>
      <c r="AX56" s="1636"/>
      <c r="AY56" s="1636"/>
      <c r="AZ56" s="1636"/>
      <c r="BA56" s="2644"/>
      <c r="BB56" s="1636"/>
      <c r="BC56" s="2644"/>
      <c r="BD56" s="1636"/>
      <c r="BE56" s="1636"/>
      <c r="BF56" s="1636"/>
      <c r="BG56" s="2644"/>
      <c r="BH56" s="2644"/>
      <c r="BI56" s="1636"/>
      <c r="BJ56" s="2644"/>
      <c r="BK56" s="1636"/>
      <c r="BL56" s="1636"/>
      <c r="BM56" s="1636"/>
      <c r="BN56" s="1636"/>
      <c r="BO56" s="2644"/>
      <c r="BP56" s="1636"/>
      <c r="BQ56" s="2644"/>
      <c r="BR56" s="1636"/>
      <c r="BS56" s="1636"/>
      <c r="BT56" s="1636"/>
      <c r="BU56" s="1636"/>
      <c r="BV56" s="2644"/>
      <c r="BW56" s="1636"/>
      <c r="BX56" s="2644"/>
      <c r="BY56" s="1636"/>
      <c r="BZ56" s="1636"/>
      <c r="CA56" s="1636"/>
      <c r="CB56" s="1636"/>
      <c r="CC56" s="2644"/>
      <c r="CD56" s="1636"/>
      <c r="CE56" s="2644"/>
      <c r="CF56" s="1636"/>
      <c r="CG56" s="1636"/>
      <c r="CH56" s="1636"/>
      <c r="CI56" s="1636"/>
      <c r="CJ56" s="2644"/>
      <c r="CK56" s="1636"/>
      <c r="CL56" s="2644"/>
      <c r="CM56" s="1636"/>
      <c r="CN56" s="1636"/>
      <c r="CO56" s="1636"/>
      <c r="CP56" s="1636"/>
      <c r="CQ56" s="2644"/>
      <c r="CR56" s="1636"/>
      <c r="CS56" s="2644"/>
      <c r="CT56" s="2644"/>
      <c r="DB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686"/>
      <c r="AL57" s="2686"/>
      <c r="AM57" s="2686"/>
      <c r="AN57" s="2686"/>
      <c r="AO57" s="2686"/>
      <c r="AP57" s="2386"/>
      <c r="AQ57" s="2386"/>
      <c r="AR57" s="2686"/>
      <c r="AS57" s="2686"/>
      <c r="AT57" s="2686"/>
      <c r="AU57" s="2686"/>
      <c r="AV57" s="2686"/>
      <c r="AW57" s="2386"/>
      <c r="AX57" s="2386"/>
      <c r="AY57" s="2386"/>
      <c r="AZ57" s="2386"/>
      <c r="BA57" s="2686"/>
      <c r="BB57" s="2386"/>
      <c r="BC57" s="2686"/>
      <c r="BD57" s="2386"/>
      <c r="BE57" s="2386"/>
      <c r="BF57" s="2386"/>
      <c r="BG57" s="2686"/>
      <c r="BH57" s="2686"/>
      <c r="BI57" s="2386"/>
      <c r="BJ57" s="2686"/>
      <c r="BK57" s="2386"/>
      <c r="BL57" s="2386"/>
      <c r="BM57" s="2386"/>
      <c r="BN57" s="2386"/>
      <c r="BO57" s="2686"/>
      <c r="BP57" s="2386"/>
      <c r="BQ57" s="2686"/>
      <c r="BR57" s="2386"/>
      <c r="BS57" s="2386"/>
      <c r="BT57" s="2386"/>
      <c r="BU57" s="2386"/>
      <c r="BV57" s="2686"/>
      <c r="BW57" s="2386"/>
      <c r="BX57" s="2686"/>
      <c r="BY57" s="2386"/>
      <c r="BZ57" s="2386"/>
      <c r="CA57" s="2386"/>
      <c r="CB57" s="2386"/>
      <c r="CC57" s="2686"/>
      <c r="CD57" s="2386"/>
      <c r="CE57" s="2686"/>
      <c r="CF57" s="2386"/>
      <c r="CG57" s="2386"/>
      <c r="CH57" s="2386"/>
      <c r="CI57" s="2386"/>
      <c r="CJ57" s="2686"/>
      <c r="CK57" s="2386"/>
      <c r="CL57" s="2686"/>
      <c r="CM57" s="2386"/>
      <c r="CN57" s="2386"/>
      <c r="CO57" s="2386"/>
      <c r="CP57" s="2386"/>
      <c r="CQ57" s="2686"/>
      <c r="CR57" s="2386"/>
      <c r="CS57" s="2686"/>
      <c r="CT57" s="2686"/>
      <c r="CU57" s="2286"/>
      <c r="CV57" s="2286"/>
      <c r="DB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2644">
        <v>0</v>
      </c>
      <c r="AL58" s="2644">
        <v>0</v>
      </c>
      <c r="AM58" s="2644">
        <v>0</v>
      </c>
      <c r="AN58" s="2644">
        <v>0</v>
      </c>
      <c r="AO58" s="2644">
        <v>0</v>
      </c>
      <c r="AP58" s="1636">
        <v>0</v>
      </c>
      <c r="AQ58" s="1636">
        <v>0</v>
      </c>
      <c r="AR58" s="2644">
        <v>0</v>
      </c>
      <c r="AS58" s="2644">
        <v>0</v>
      </c>
      <c r="AT58" s="2644">
        <v>0</v>
      </c>
      <c r="AU58" s="2644">
        <v>0</v>
      </c>
      <c r="AV58" s="2644">
        <v>0</v>
      </c>
      <c r="AW58" s="1636">
        <v>0</v>
      </c>
      <c r="AX58" s="1636">
        <v>0</v>
      </c>
      <c r="AY58" s="1636">
        <v>0</v>
      </c>
      <c r="AZ58" s="1636">
        <v>0</v>
      </c>
      <c r="BA58" s="2644">
        <v>0</v>
      </c>
      <c r="BB58" s="1636">
        <v>0</v>
      </c>
      <c r="BC58" s="2644">
        <v>0</v>
      </c>
      <c r="BD58" s="1636">
        <v>0</v>
      </c>
      <c r="BE58" s="1636">
        <v>0</v>
      </c>
      <c r="BF58" s="1636">
        <v>0</v>
      </c>
      <c r="BG58" s="2644">
        <v>0</v>
      </c>
      <c r="BH58" s="2644">
        <v>0</v>
      </c>
      <c r="BI58" s="1636">
        <v>0</v>
      </c>
      <c r="BJ58" s="2644">
        <v>0</v>
      </c>
      <c r="BK58" s="1636">
        <v>0</v>
      </c>
      <c r="BL58" s="1636">
        <v>0</v>
      </c>
      <c r="BM58" s="1636">
        <v>0</v>
      </c>
      <c r="BN58" s="1636">
        <v>0</v>
      </c>
      <c r="BO58" s="2644">
        <v>0</v>
      </c>
      <c r="BP58" s="1636">
        <v>0</v>
      </c>
      <c r="BQ58" s="2644">
        <v>0</v>
      </c>
      <c r="BR58" s="1636">
        <v>0</v>
      </c>
      <c r="BS58" s="1636">
        <v>0</v>
      </c>
      <c r="BT58" s="1636">
        <v>0</v>
      </c>
      <c r="BU58" s="1636">
        <v>0</v>
      </c>
      <c r="BV58" s="2644">
        <v>0</v>
      </c>
      <c r="BW58" s="1636">
        <v>0</v>
      </c>
      <c r="BX58" s="2644">
        <v>0</v>
      </c>
      <c r="BY58" s="1636">
        <v>0</v>
      </c>
      <c r="BZ58" s="1636">
        <v>0</v>
      </c>
      <c r="CA58" s="1636">
        <v>0</v>
      </c>
      <c r="CB58" s="1636">
        <v>0</v>
      </c>
      <c r="CC58" s="2644">
        <v>0</v>
      </c>
      <c r="CD58" s="1636">
        <v>0</v>
      </c>
      <c r="CE58" s="2644">
        <v>0</v>
      </c>
      <c r="CF58" s="1636">
        <v>0</v>
      </c>
      <c r="CG58" s="1636">
        <v>0</v>
      </c>
      <c r="CH58" s="1636">
        <v>0</v>
      </c>
      <c r="CI58" s="1636">
        <v>0</v>
      </c>
      <c r="CJ58" s="2644">
        <v>0</v>
      </c>
      <c r="CK58" s="1636">
        <v>0</v>
      </c>
      <c r="CL58" s="2644">
        <v>0</v>
      </c>
      <c r="CM58" s="1636">
        <v>0</v>
      </c>
      <c r="CN58" s="1636">
        <v>0</v>
      </c>
      <c r="CO58" s="1636">
        <v>0</v>
      </c>
      <c r="CP58" s="1636">
        <v>0</v>
      </c>
      <c r="CQ58" s="2644">
        <v>0</v>
      </c>
      <c r="CR58" s="1636">
        <v>0</v>
      </c>
      <c r="CS58" s="2644">
        <v>0</v>
      </c>
      <c r="CT58" s="2644">
        <v>0</v>
      </c>
      <c r="CU58" s="1156">
        <v>4</v>
      </c>
      <c r="CV58" s="1156">
        <v>115</v>
      </c>
      <c r="CW58" s="512">
        <v>10</v>
      </c>
      <c r="CX58" s="512">
        <v>10</v>
      </c>
      <c r="CY58" s="512">
        <v>10</v>
      </c>
      <c r="CZ58" s="512">
        <v>10</v>
      </c>
      <c r="DA58" s="512">
        <v>10</v>
      </c>
      <c r="DB58" s="1156">
        <v>23</v>
      </c>
    </row>
  </sheetData>
  <sheetProtection formatColumns="0" formatRows="0" autoFilter="0" sort="0" insertRows="0" insertColumns="1" deleteRows="0" deleteColumns="0"/>
  <mergeCells count="29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2"/>
    <mergeCell ref="V41:AB41"/>
    <mergeCell ref="AC41:CU41"/>
    <mergeCell ref="F42:F51"/>
    <mergeCell ref="V42:AB42"/>
    <mergeCell ref="AC42:CU42"/>
    <mergeCell ref="G43:G50"/>
    <mergeCell ref="Y38:AA38"/>
    <mergeCell ref="AD38:AE38"/>
    <mergeCell ref="AF38:AH38"/>
    <mergeCell ref="Z39:AA39"/>
    <mergeCell ref="H44:H50"/>
    <mergeCell ref="I44:I49"/>
    <mergeCell ref="P44:P49"/>
    <mergeCell ref="V44:AB44"/>
    <mergeCell ref="AC44:CU44"/>
    <mergeCell ref="J45:J48"/>
    <mergeCell ref="AG39:AH39"/>
    <mergeCell ref="Z40:AA40"/>
    <mergeCell ref="AG40:AH40"/>
    <mergeCell ref="K46:K47"/>
    <mergeCell ref="V43:AB43"/>
    <mergeCell ref="AC43:CU43"/>
    <mergeCell ref="T55:CV55"/>
    <mergeCell ref="T57:CV57"/>
    <mergeCell ref="Q45:Q48"/>
    <mergeCell ref="V45:AB45"/>
    <mergeCell ref="AC45:CU45"/>
    <mergeCell ref="AF46:AF47"/>
    <mergeCell ref="AG46:AG47"/>
    <mergeCell ref="CV46:CV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s>
  <dataValidations count="8">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9B76B-CC3F-0A9C-0CCB-0.BB18A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327"/>
      <c r="AC28" s="2265" t="str">
        <f>IF(TITLE_DATE_PR_CHANGE="",IF(TITLE_DATE_PR="","",TITLE_DATE_PR),TITLE_DATE_PR_CHANGE)</f>
        <v>45994.49936342592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327"/>
      <c r="AC29" s="2252" t="str">
        <f>IF(TITLE_NUMBER_PR_CHANGE="",IF(TITLE_NUMBER_PR="","",TITLE_NUMBER_PR),TITLE_NUMBER_PR_CHANGE)</f>
        <v>91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327"/>
      <c r="AC30" s="2252" t="str">
        <f>IF(TITLE_IST_PUB_CHANGE="",IF(TITLE_IST_PUB="","",TITLE_IST_PUB),TITLE_IST_PUB_CHANGE)</f>
        <v>https://data-platform.ru/lk/ru_1_62/?public_token=YzBiM2E2NzYtYjljZS00ZmQzLWIwZjEtMjI0NGE5M2FhMjIyO2FuYWx5dGljcw%3D%3D#/</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327"/>
      <c r="AC32" s="2265" t="str">
        <f>IF(TITLE_DATE_PR_CHANGE="",IF(TITLE_DATE_PR="","",TITLE_DATE_PR),TITLE_DATE_PR_CHANGE)</f>
        <v>45994.49936342592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327"/>
      <c r="AC33" s="2252" t="str">
        <f>IF(TITLE_NUMBER_PR_CHANGE="",IF(TITLE_NUMBER_PR="","",TITLE_NUMBER_PR),TITLE_NUMBER_PR_CHANGE)</f>
        <v>91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501</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237</v>
      </c>
      <c r="B46" s="1364" t="s">
        <v>238</v>
      </c>
      <c r="C46" s="1364" t="s">
        <v>239</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501</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385A9-1446-4669-7013-0.54059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327"/>
      <c r="AC28" s="2265" t="str">
        <f>IF(TITLE_DATE_PR_CHANGE="",IF(TITLE_DATE_PR="","",TITLE_DATE_PR),TITLE_DATE_PR_CHANGE)</f>
        <v>45994.49936342592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327"/>
      <c r="AC29" s="2252" t="str">
        <f>IF(TITLE_NUMBER_PR_CHANGE="",IF(TITLE_NUMBER_PR="","",TITLE_NUMBER_PR),TITLE_NUMBER_PR_CHANGE)</f>
        <v>91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327"/>
      <c r="AC30" s="2252" t="str">
        <f>IF(TITLE_IST_PUB_CHANGE="",IF(TITLE_IST_PUB="","",TITLE_IST_PUB),TITLE_IST_PUB_CHANGE)</f>
        <v>https://data-platform.ru/lk/ru_1_62/?public_token=YzBiM2E2NzYtYjljZS00ZmQzLWIwZjEtMjI0NGE5M2FhMjIyO2FuYWx5dGljcw%3D%3D#/</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327"/>
      <c r="AC32" s="2265" t="str">
        <f>IF(TITLE_DATE_PR_CHANGE="",IF(TITLE_DATE_PR="","",TITLE_DATE_PR),TITLE_DATE_PR_CHANGE)</f>
        <v>45994.49936342592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327"/>
      <c r="AC33" s="2252" t="str">
        <f>IF(TITLE_NUMBER_PR_CHANGE="",IF(TITLE_NUMBER_PR="","",TITLE_NUMBER_PR),TITLE_NUMBER_PR_CHANGE)</f>
        <v>91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502</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242</v>
      </c>
      <c r="B46" s="1364" t="s">
        <v>243</v>
      </c>
      <c r="C46" s="1364" t="s">
        <v>244</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502</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502</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B7B25-93B6-B69F-18FD-0.2AEA7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327"/>
      <c r="AC28" s="2265" t="str">
        <f>IF(TITLE_DATE_PR_CHANGE="",IF(TITLE_DATE_PR="","",TITLE_DATE_PR),TITLE_DATE_PR_CHANGE)</f>
        <v>45994.49936342592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327"/>
      <c r="AC29" s="2252" t="str">
        <f>IF(TITLE_NUMBER_PR_CHANGE="",IF(TITLE_NUMBER_PR="","",TITLE_NUMBER_PR),TITLE_NUMBER_PR_CHANGE)</f>
        <v>91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327"/>
      <c r="AC30" s="2252" t="str">
        <f>IF(TITLE_IST_PUB_CHANGE="",IF(TITLE_IST_PUB="","",TITLE_IST_PUB),TITLE_IST_PUB_CHANGE)</f>
        <v>https://data-platform.ru/lk/ru_1_62/?public_token=YzBiM2E2NzYtYjljZS00ZmQzLWIwZjEtMjI0NGE5M2FhMjIyO2FuYWx5dGljcw%3D%3D#/</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327"/>
      <c r="AC32" s="2265" t="str">
        <f>IF(TITLE_DATE_PR_CHANGE="",IF(TITLE_DATE_PR="","",TITLE_DATE_PR),TITLE_DATE_PR_CHANGE)</f>
        <v>45994.49936342592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327"/>
      <c r="AC33" s="2252" t="str">
        <f>IF(TITLE_NUMBER_PR_CHANGE="",IF(TITLE_NUMBER_PR="","",TITLE_NUMBER_PR),TITLE_NUMBER_PR_CHANGE)</f>
        <v>91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503</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503</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247</v>
      </c>
      <c r="B46" s="1364" t="s">
        <v>248</v>
      </c>
      <c r="C46" s="1364" t="s">
        <v>249</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503</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5032-DA07-1839-8D7A-0.28ABD01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45994.49936342592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91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45994.49936342592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91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89</v>
      </c>
      <c r="T37" s="2210" t="s">
        <v>504</v>
      </c>
      <c r="U37" s="338"/>
      <c r="V37" s="2276"/>
      <c r="W37" s="2276"/>
      <c r="X37" s="2276"/>
      <c r="Y37" s="2276"/>
      <c r="Z37" s="2276"/>
      <c r="AA37" s="2210" t="s">
        <v>434</v>
      </c>
      <c r="AB37" s="2209" t="s">
        <v>505</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207</v>
      </c>
      <c r="B48" s="1268" t="s">
        <v>208</v>
      </c>
      <c r="C48" s="1268" t="s">
        <v>209</v>
      </c>
      <c r="D48" s="1268" t="s">
        <v>210</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483</v>
      </c>
      <c r="AL48" s="1637">
        <f>STRCHECKDATE(#REF!)</f>
      </c>
      <c r="AM48" s="1625"/>
      <c r="AN48" s="1625" t="str">
        <f>IF(T48="","",T48)</f>
        <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233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233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CD5BD-0187-D0BA-0098-0.E8D4AD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Главное управление "Региональная энергетическая комиссия" Рязанской области</v>
      </c>
      <c r="W31" s="2252"/>
      <c r="X31" s="2252"/>
      <c r="Y31" s="2252"/>
      <c r="Z31" s="2252"/>
      <c r="AA31" s="2252"/>
      <c r="AB31" s="2252"/>
      <c r="AC31" s="327"/>
      <c r="AD31" s="2252" t="str">
        <f>IF(TITLE_NAME_OR_PR_CHANGE="",IF(TITLE_NAME_OR_PR="","",TITLE_NAME_OR_PR),TITLE_NAME_OR_PR_CHANGE)</f>
        <v>Главное управление "Региональная энергетическая комиссия" Рязанской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45994.49936342592</v>
      </c>
      <c r="W32" s="2265"/>
      <c r="X32" s="2265"/>
      <c r="Y32" s="2265"/>
      <c r="Z32" s="2265"/>
      <c r="AA32" s="2265"/>
      <c r="AB32" s="2265"/>
      <c r="AC32" s="327"/>
      <c r="AD32" s="2265" t="str">
        <f>IF(TITLE_DATE_PR_CHANGE="",IF(TITLE_DATE_PR="","",TITLE_DATE_PR),TITLE_DATE_PR_CHANGE)</f>
        <v>45994.49936342592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91</v>
      </c>
      <c r="W33" s="2252"/>
      <c r="X33" s="2252"/>
      <c r="Y33" s="2252"/>
      <c r="Z33" s="2252"/>
      <c r="AA33" s="2252"/>
      <c r="AB33" s="2252"/>
      <c r="AC33" s="327"/>
      <c r="AD33" s="2252" t="str">
        <f>IF(TITLE_NUMBER_PR_CHANGE="",IF(TITLE_NUMBER_PR="","",TITLE_NUMBER_PR),TITLE_NUMBER_PR_CHANGE)</f>
        <v>91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https://data-platform.ru/lk/ru_1_62/?public_token=YzBiM2E2NzYtYjljZS00ZmQzLWIwZjEtMjI0NGE5M2FhMjIyO2FuYWx5dGljcw%3D%3D#/</v>
      </c>
      <c r="W34" s="2252"/>
      <c r="X34" s="2252"/>
      <c r="Y34" s="2252"/>
      <c r="Z34" s="2252"/>
      <c r="AA34" s="2252"/>
      <c r="AB34" s="2252"/>
      <c r="AC34" s="327"/>
      <c r="AD34" s="2252" t="str">
        <f>IF(TITLE_IST_PUB_CHANGE="",IF(TITLE_IST_PUB="","",TITLE_IST_PUB),TITLE_IST_PUB_CHANGE)</f>
        <v>https://data-platform.ru/lk/ru_1_62/?public_token=YzBiM2E2NzYtYjljZS00ZmQzLWIwZjEtMjI0NGE5M2FhMjIyO2FuYWx5dGljcw%3D%3D#/</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45994.49936342592</v>
      </c>
      <c r="W36" s="2265"/>
      <c r="X36" s="2265"/>
      <c r="Y36" s="2265"/>
      <c r="Z36" s="2265"/>
      <c r="AA36" s="2265"/>
      <c r="AB36" s="2265"/>
      <c r="AC36" s="327"/>
      <c r="AD36" s="2265" t="str">
        <f>IF(TITLE_DATE_PR_CHANGE="",IF(TITLE_DATE_PR="","",TITLE_DATE_PR),TITLE_DATE_PR_CHANGE)</f>
        <v>45994.49936342592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91</v>
      </c>
      <c r="W37" s="2252"/>
      <c r="X37" s="2252"/>
      <c r="Y37" s="2252"/>
      <c r="Z37" s="2252"/>
      <c r="AA37" s="2252"/>
      <c r="AB37" s="2252"/>
      <c r="AC37" s="327"/>
      <c r="AD37" s="2252" t="str">
        <f>IF(TITLE_NUMBER_PR_CHANGE="",IF(TITLE_NUMBER_PR="","",TITLE_NUMBER_PR),TITLE_NUMBER_PR_CHANGE)</f>
        <v>91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89</v>
      </c>
      <c r="T41" s="2210" t="s">
        <v>512</v>
      </c>
      <c r="U41" s="302"/>
      <c r="V41" s="2275" t="s">
        <v>433</v>
      </c>
      <c r="W41" s="2276"/>
      <c r="X41" s="2276"/>
      <c r="Y41" s="2276"/>
      <c r="Z41" s="2276"/>
      <c r="AA41" s="2276"/>
      <c r="AB41" s="2277"/>
      <c r="AC41" s="2278" t="s">
        <v>434</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233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9BEF4-53C8-9DB4-3DA2-0.AD18E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327"/>
      <c r="AC28" s="2265" t="str">
        <f>IF(TITLE_DATE_PR_CHANGE="",IF(TITLE_DATE_PR="","",TITLE_DATE_PR),TITLE_DATE_PR_CHANGE)</f>
        <v>45994.49936342592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327"/>
      <c r="AC29" s="2252" t="str">
        <f>IF(TITLE_NUMBER_PR_CHANGE="",IF(TITLE_NUMBER_PR="","",TITLE_NUMBER_PR),TITLE_NUMBER_PR_CHANGE)</f>
        <v>91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327"/>
      <c r="AC30" s="2252" t="str">
        <f>IF(TITLE_IST_PUB_CHANGE="",IF(TITLE_IST_PUB="","",TITLE_IST_PUB),TITLE_IST_PUB_CHANGE)</f>
        <v>https://data-platform.ru/lk/ru_1_62/?public_token=YzBiM2E2NzYtYjljZS00ZmQzLWIwZjEtMjI0NGE5M2FhMjIyO2FuYWx5dGljcw%3D%3D#/</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327"/>
      <c r="AC32" s="2265" t="str">
        <f>IF(TITLE_DATE_PR_CHANGE="",IF(TITLE_DATE_PR="","",TITLE_DATE_PR),TITLE_DATE_PR_CHANGE)</f>
        <v>45994.49936342592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327"/>
      <c r="AC33" s="2252" t="str">
        <f>IF(TITLE_NUMBER_PR_CHANGE="",IF(TITLE_NUMBER_PR="","",TITLE_NUMBER_PR),TITLE_NUMBER_PR_CHANGE)</f>
        <v>91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84" t="s">
        <v>523</v>
      </c>
      <c r="W39" s="1223" t="s">
        <v>524</v>
      </c>
      <c r="X39" s="1223" t="s">
        <v>498</v>
      </c>
      <c r="Y39" s="1490" t="s">
        <v>450</v>
      </c>
      <c r="Z39" s="2271" t="s">
        <v>451</v>
      </c>
      <c r="AA39" s="2272"/>
      <c r="AB39" s="2280"/>
      <c r="AC39" s="1484" t="s">
        <v>523</v>
      </c>
      <c r="AD39" s="1223" t="s">
        <v>524</v>
      </c>
      <c r="AE39" s="1223" t="s">
        <v>498</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977AE-50BD-75F8-ACE7-0.2A6614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327"/>
      <c r="AC28" s="2265" t="str">
        <f>IF(TITLE_DATE_PR_CHANGE="",IF(TITLE_DATE_PR="","",TITLE_DATE_PR),TITLE_DATE_PR_CHANGE)</f>
        <v>45994.49936342592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327"/>
      <c r="AC29" s="2252" t="str">
        <f>IF(TITLE_NUMBER_PR_CHANGE="",IF(TITLE_NUMBER_PR="","",TITLE_NUMBER_PR),TITLE_NUMBER_PR_CHANGE)</f>
        <v>91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327"/>
      <c r="AC30" s="2252" t="str">
        <f>IF(TITLE_IST_PUB_CHANGE="",IF(TITLE_IST_PUB="","",TITLE_IST_PUB),TITLE_IST_PUB_CHANGE)</f>
        <v>https://data-platform.ru/lk/ru_1_62/?public_token=YzBiM2E2NzYtYjljZS00ZmQzLWIwZjEtMjI0NGE5M2FhMjIyO2FuYWx5dGljcw%3D%3D#/</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327"/>
      <c r="AC32" s="2265" t="str">
        <f>IF(TITLE_DATE_PR_CHANGE="",IF(TITLE_DATE_PR="","",TITLE_DATE_PR),TITLE_DATE_PR_CHANGE)</f>
        <v>45994.49936342592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327"/>
      <c r="AC33" s="2252" t="str">
        <f>IF(TITLE_NUMBER_PR_CHANGE="",IF(TITLE_NUMBER_PR="","",TITLE_NUMBER_PR),TITLE_NUMBER_PR_CHANGE)</f>
        <v>91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84" t="s">
        <v>523</v>
      </c>
      <c r="W39" s="1223" t="s">
        <v>524</v>
      </c>
      <c r="X39" s="1223" t="s">
        <v>498</v>
      </c>
      <c r="Y39" s="1490" t="s">
        <v>450</v>
      </c>
      <c r="Z39" s="2271" t="s">
        <v>451</v>
      </c>
      <c r="AA39" s="2272"/>
      <c r="AB39" s="2280"/>
      <c r="AC39" s="1484" t="s">
        <v>523</v>
      </c>
      <c r="AD39" s="1223" t="s">
        <v>524</v>
      </c>
      <c r="AE39" s="1223" t="s">
        <v>498</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3975-769C-9C03-4B51-0.B2A1CE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Главное управление "Региональная энергетическая комиссия" Рязанской области</v>
      </c>
      <c r="W31" s="2252"/>
      <c r="X31" s="2252"/>
      <c r="Y31" s="2252"/>
      <c r="Z31" s="2252"/>
      <c r="AA31" s="2252"/>
      <c r="AB31" s="2252"/>
      <c r="AC31" s="327"/>
      <c r="AD31" s="2252" t="str">
        <f>IF(TITLE_NAME_OR_PR_CHANGE="",IF(TITLE_NAME_OR_PR="","",TITLE_NAME_OR_PR),TITLE_NAME_OR_PR_CHANGE)</f>
        <v>Главное управление "Региональная энергетическая комиссия" Рязанской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45994.49936342592</v>
      </c>
      <c r="W32" s="2265"/>
      <c r="X32" s="2265"/>
      <c r="Y32" s="2265"/>
      <c r="Z32" s="2265"/>
      <c r="AA32" s="2265"/>
      <c r="AB32" s="2265"/>
      <c r="AC32" s="327"/>
      <c r="AD32" s="2265" t="str">
        <f>IF(TITLE_DATE_PR_CHANGE="",IF(TITLE_DATE_PR="","",TITLE_DATE_PR),TITLE_DATE_PR_CHANGE)</f>
        <v>45994.49936342592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91</v>
      </c>
      <c r="W33" s="2252"/>
      <c r="X33" s="2252"/>
      <c r="Y33" s="2252"/>
      <c r="Z33" s="2252"/>
      <c r="AA33" s="2252"/>
      <c r="AB33" s="2252"/>
      <c r="AC33" s="327"/>
      <c r="AD33" s="2252" t="str">
        <f>IF(TITLE_NUMBER_PR_CHANGE="",IF(TITLE_NUMBER_PR="","",TITLE_NUMBER_PR),TITLE_NUMBER_PR_CHANGE)</f>
        <v>91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https://data-platform.ru/lk/ru_1_62/?public_token=YzBiM2E2NzYtYjljZS00ZmQzLWIwZjEtMjI0NGE5M2FhMjIyO2FuYWx5dGljcw%3D%3D#/</v>
      </c>
      <c r="W34" s="2252"/>
      <c r="X34" s="2252"/>
      <c r="Y34" s="2252"/>
      <c r="Z34" s="2252"/>
      <c r="AA34" s="2252"/>
      <c r="AB34" s="2252"/>
      <c r="AC34" s="327"/>
      <c r="AD34" s="2252" t="str">
        <f>IF(TITLE_IST_PUB_CHANGE="",IF(TITLE_IST_PUB="","",TITLE_IST_PUB),TITLE_IST_PUB_CHANGE)</f>
        <v>https://data-platform.ru/lk/ru_1_62/?public_token=YzBiM2E2NzYtYjljZS00ZmQzLWIwZjEtMjI0NGE5M2FhMjIyO2FuYWx5dGljcw%3D%3D#/</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45994.49936342592</v>
      </c>
      <c r="W36" s="2265"/>
      <c r="X36" s="2265"/>
      <c r="Y36" s="2265"/>
      <c r="Z36" s="2265"/>
      <c r="AA36" s="2265"/>
      <c r="AB36" s="2265"/>
      <c r="AC36" s="327"/>
      <c r="AD36" s="2265" t="str">
        <f>IF(TITLE_DATE_PR_CHANGE="",IF(TITLE_DATE_PR="","",TITLE_DATE_PR),TITLE_DATE_PR_CHANGE)</f>
        <v>45994.49936342592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91</v>
      </c>
      <c r="W37" s="2252"/>
      <c r="X37" s="2252"/>
      <c r="Y37" s="2252"/>
      <c r="Z37" s="2252"/>
      <c r="AA37" s="2252"/>
      <c r="AB37" s="2252"/>
      <c r="AC37" s="327"/>
      <c r="AD37" s="2252" t="str">
        <f>IF(TITLE_NUMBER_PR_CHANGE="",IF(TITLE_NUMBER_PR="","",TITLE_NUMBER_PR),TITLE_NUMBER_PR_CHANGE)</f>
        <v>91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89</v>
      </c>
      <c r="T41" s="2210" t="s">
        <v>512</v>
      </c>
      <c r="U41" s="302"/>
      <c r="V41" s="2275" t="s">
        <v>433</v>
      </c>
      <c r="W41" s="2276"/>
      <c r="X41" s="2276"/>
      <c r="Y41" s="2276"/>
      <c r="Z41" s="2276"/>
      <c r="AA41" s="2276"/>
      <c r="AB41" s="2277"/>
      <c r="AC41" s="2278" t="s">
        <v>434</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233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7D2A3-EACE-05E8-1C93-0.3E89A2BB}" mc:Ignorable="x14ac xr xr2 xr3">
  <sheetPr>
    <tabColor rgb="FFCCCCFF"/>
    <pageSetUpPr fitToPage="1"/>
  </sheetPr>
  <dimension ref="A1:AC29"/>
  <sheetViews>
    <sheetView topLeftCell="A1" showGridLines="0" zoomScale="90" workbookViewId="0">
      <selection activeCell="G17" sqref="G1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
        <v>100</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103</v>
      </c>
      <c r="I13" s="792" t="s">
        <v>104</v>
      </c>
      <c r="J13" s="501">
        <f>MERGEVALUE(G13)</f>
      </c>
      <c r="K13" s="512"/>
      <c r="L13" s="512"/>
      <c r="M13" s="501" t="str">
        <f t="array" ref="M13:M13">IF(ISERROR(MATCH(MID(N13,1,250),MID(note_ter,1,250),0)),"n","y")</f>
        <v>n</v>
      </c>
      <c r="N13" s="512"/>
      <c r="O13" s="501" t="str">
        <f>H13&amp;"("&amp;I13&amp;")"</f>
        <v>Новомичуринское(61625114)</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5DCD6-8DEE-4C16-187D-0.409AABE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2252"/>
      <c r="AC27" s="2252"/>
      <c r="AD27" s="2252"/>
      <c r="AE27" s="2252"/>
      <c r="AF27" s="327"/>
      <c r="AG27" s="2252" t="str">
        <f>IF(TITLE_NAME_OR_PR_CHANGE="",IF(TITLE_NAME_OR_PR="","",TITLE_NAME_OR_PR),TITLE_NAME_OR_PR_CHANGE)</f>
        <v>Главное управление "Региональная энергетическая комиссия" Рязанской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2265"/>
      <c r="AC28" s="2265"/>
      <c r="AD28" s="2265"/>
      <c r="AE28" s="2265"/>
      <c r="AF28" s="327"/>
      <c r="AG28" s="2265" t="str">
        <f>IF(TITLE_DATE_PR_CHANGE="",IF(TITLE_DATE_PR="","",TITLE_DATE_PR),TITLE_DATE_PR_CHANGE)</f>
        <v>45994.49936342592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2252"/>
      <c r="AC29" s="2252"/>
      <c r="AD29" s="2252"/>
      <c r="AE29" s="2252"/>
      <c r="AF29" s="327"/>
      <c r="AG29" s="2252" t="str">
        <f>IF(TITLE_NUMBER_PR_CHANGE="",IF(TITLE_NUMBER_PR="","",TITLE_NUMBER_PR),TITLE_NUMBER_PR_CHANGE)</f>
        <v>91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2252"/>
      <c r="AC30" s="2252"/>
      <c r="AD30" s="2252"/>
      <c r="AE30" s="2252"/>
      <c r="AF30" s="327"/>
      <c r="AG30" s="2252" t="str">
        <f>IF(TITLE_IST_PUB_CHANGE="",IF(TITLE_IST_PUB="","",TITLE_IST_PUB),TITLE_IST_PUB_CHANGE)</f>
        <v>https://data-platform.ru/lk/ru_1_62/?public_token=YzBiM2E2NzYtYjljZS00ZmQzLWIwZjEtMjI0NGE5M2FhMjIyO2FuYWx5dGljcw%3D%3D#/</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2265"/>
      <c r="AC32" s="2265"/>
      <c r="AD32" s="2265"/>
      <c r="AE32" s="2265"/>
      <c r="AF32" s="327"/>
      <c r="AG32" s="2265" t="str">
        <f>IF(TITLE_DATE_PR_CHANGE="",IF(TITLE_DATE_PR="","",TITLE_DATE_PR),TITLE_DATE_PR_CHANGE)</f>
        <v>45994.49936342592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2252"/>
      <c r="AC33" s="2252"/>
      <c r="AD33" s="2252"/>
      <c r="AE33" s="2252"/>
      <c r="AF33" s="327"/>
      <c r="AG33" s="2252" t="str">
        <f>IF(TITLE_NUMBER_PR_CHANGE="",IF(TITLE_NUMBER_PR="","",TITLE_NUMBER_PR),TITLE_NUMBER_PR_CHANGE)</f>
        <v>91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89</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537</v>
      </c>
      <c r="W38" s="2366" t="s">
        <v>538</v>
      </c>
      <c r="X38" s="2366"/>
      <c r="Y38" s="2366"/>
      <c r="Z38" s="2366" t="s">
        <v>539</v>
      </c>
      <c r="AA38" s="2366"/>
      <c r="AB38" s="2366"/>
      <c r="AC38" s="2295" t="s">
        <v>440</v>
      </c>
      <c r="AD38" s="2314"/>
      <c r="AE38" s="2315"/>
      <c r="AF38" s="2279"/>
      <c r="AG38" s="2367" t="s">
        <v>537</v>
      </c>
      <c r="AH38" s="2366" t="s">
        <v>538</v>
      </c>
      <c r="AI38" s="2366"/>
      <c r="AJ38" s="2366"/>
      <c r="AK38" s="2366" t="s">
        <v>539</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543</v>
      </c>
      <c r="Y40" s="1984" t="s">
        <v>544</v>
      </c>
      <c r="Z40" s="2366"/>
      <c r="AA40" s="1984" t="s">
        <v>545</v>
      </c>
      <c r="AB40" s="1984" t="s">
        <v>546</v>
      </c>
      <c r="AC40" s="1490" t="s">
        <v>450</v>
      </c>
      <c r="AD40" s="2271" t="s">
        <v>451</v>
      </c>
      <c r="AE40" s="2272"/>
      <c r="AF40" s="2280"/>
      <c r="AG40" s="2367"/>
      <c r="AH40" s="2366"/>
      <c r="AI40" s="1984" t="s">
        <v>543</v>
      </c>
      <c r="AJ40" s="1984" t="s">
        <v>544</v>
      </c>
      <c r="AK40" s="2366"/>
      <c r="AL40" s="1984" t="s">
        <v>545</v>
      </c>
      <c r="AM40" s="1984" t="s">
        <v>546</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232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233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8A16A-42AB-64E7-E7C2-0.FDCD228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2252"/>
      <c r="AC27" s="2252"/>
      <c r="AD27" s="2252"/>
      <c r="AE27" s="2252"/>
      <c r="AF27" s="327"/>
      <c r="AG27" s="2252" t="str">
        <f>IF(TITLE_NAME_OR_PR_CHANGE="",IF(TITLE_NAME_OR_PR="","",TITLE_NAME_OR_PR),TITLE_NAME_OR_PR_CHANGE)</f>
        <v>Главное управление "Региональная энергетическая комиссия" Рязанской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45994.49936342592</v>
      </c>
      <c r="W28" s="2265"/>
      <c r="X28" s="2265"/>
      <c r="Y28" s="2265"/>
      <c r="Z28" s="2265"/>
      <c r="AA28" s="2265"/>
      <c r="AB28" s="2265"/>
      <c r="AC28" s="2265"/>
      <c r="AD28" s="2265"/>
      <c r="AE28" s="2265"/>
      <c r="AF28" s="327"/>
      <c r="AG28" s="2265" t="str">
        <f>IF(TITLE_DATE_PR_CHANGE="",IF(TITLE_DATE_PR="","",TITLE_DATE_PR),TITLE_DATE_PR_CHANGE)</f>
        <v>45994.49936342592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91</v>
      </c>
      <c r="W29" s="2252"/>
      <c r="X29" s="2252"/>
      <c r="Y29" s="2252"/>
      <c r="Z29" s="2252"/>
      <c r="AA29" s="2252"/>
      <c r="AB29" s="2252"/>
      <c r="AC29" s="2252"/>
      <c r="AD29" s="2252"/>
      <c r="AE29" s="2252"/>
      <c r="AF29" s="327"/>
      <c r="AG29" s="2252" t="str">
        <f>IF(TITLE_NUMBER_PR_CHANGE="",IF(TITLE_NUMBER_PR="","",TITLE_NUMBER_PR),TITLE_NUMBER_PR_CHANGE)</f>
        <v>91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https://data-platform.ru/lk/ru_1_62/?public_token=YzBiM2E2NzYtYjljZS00ZmQzLWIwZjEtMjI0NGE5M2FhMjIyO2FuYWx5dGljcw%3D%3D#/</v>
      </c>
      <c r="W30" s="2252"/>
      <c r="X30" s="2252"/>
      <c r="Y30" s="2252"/>
      <c r="Z30" s="2252"/>
      <c r="AA30" s="2252"/>
      <c r="AB30" s="2252"/>
      <c r="AC30" s="2252"/>
      <c r="AD30" s="2252"/>
      <c r="AE30" s="2252"/>
      <c r="AF30" s="327"/>
      <c r="AG30" s="2252" t="str">
        <f>IF(TITLE_IST_PUB_CHANGE="",IF(TITLE_IST_PUB="","",TITLE_IST_PUB),TITLE_IST_PUB_CHANGE)</f>
        <v>https://data-platform.ru/lk/ru_1_62/?public_token=YzBiM2E2NzYtYjljZS00ZmQzLWIwZjEtMjI0NGE5M2FhMjIyO2FuYWx5dGljcw%3D%3D#/</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45994.49936342592</v>
      </c>
      <c r="W32" s="2265"/>
      <c r="X32" s="2265"/>
      <c r="Y32" s="2265"/>
      <c r="Z32" s="2265"/>
      <c r="AA32" s="2265"/>
      <c r="AB32" s="2265"/>
      <c r="AC32" s="2265"/>
      <c r="AD32" s="2265"/>
      <c r="AE32" s="2265"/>
      <c r="AF32" s="327"/>
      <c r="AG32" s="2265" t="str">
        <f>IF(TITLE_DATE_PR_CHANGE="",IF(TITLE_DATE_PR="","",TITLE_DATE_PR),TITLE_DATE_PR_CHANGE)</f>
        <v>45994.49936342592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91</v>
      </c>
      <c r="W33" s="2252"/>
      <c r="X33" s="2252"/>
      <c r="Y33" s="2252"/>
      <c r="Z33" s="2252"/>
      <c r="AA33" s="2252"/>
      <c r="AB33" s="2252"/>
      <c r="AC33" s="2252"/>
      <c r="AD33" s="2252"/>
      <c r="AE33" s="2252"/>
      <c r="AF33" s="327"/>
      <c r="AG33" s="2252" t="str">
        <f>IF(TITLE_NUMBER_PR_CHANGE="",IF(TITLE_NUMBER_PR="","",TITLE_NUMBER_PR),TITLE_NUMBER_PR_CHANGE)</f>
        <v>91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89</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440</v>
      </c>
      <c r="AD38" s="2314"/>
      <c r="AE38" s="2315"/>
      <c r="AF38" s="2279"/>
      <c r="AG38" s="2367" t="s">
        <v>537</v>
      </c>
      <c r="AH38" s="2366" t="s">
        <v>538</v>
      </c>
      <c r="AI38" s="2366"/>
      <c r="AJ38" s="2366"/>
      <c r="AK38" s="2366" t="s">
        <v>539</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138</v>
      </c>
      <c r="C40" s="1371" t="s">
        <v>139</v>
      </c>
      <c r="D40" s="1371" t="s">
        <v>140</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543</v>
      </c>
      <c r="Y40" s="1984" t="s">
        <v>544</v>
      </c>
      <c r="Z40" s="2366"/>
      <c r="AA40" s="1984" t="s">
        <v>545</v>
      </c>
      <c r="AB40" s="1984" t="s">
        <v>546</v>
      </c>
      <c r="AC40" s="1490" t="s">
        <v>450</v>
      </c>
      <c r="AD40" s="2271" t="s">
        <v>451</v>
      </c>
      <c r="AE40" s="2272"/>
      <c r="AF40" s="2280"/>
      <c r="AG40" s="2367"/>
      <c r="AH40" s="2366"/>
      <c r="AI40" s="1984" t="s">
        <v>543</v>
      </c>
      <c r="AJ40" s="1984" t="s">
        <v>544</v>
      </c>
      <c r="AK40" s="2366"/>
      <c r="AL40" s="1984" t="s">
        <v>545</v>
      </c>
      <c r="AM40" s="1984" t="s">
        <v>546</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232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233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EFA19-ACE1-82A5-8459-0.DBF8FE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Главное управление "Региональная энергетическая комиссия" Рязанской области</v>
      </c>
      <c r="W31" s="2252"/>
      <c r="X31" s="2252"/>
      <c r="Y31" s="2252"/>
      <c r="Z31" s="2252"/>
      <c r="AA31" s="2252"/>
      <c r="AB31" s="2252"/>
      <c r="AC31" s="327"/>
      <c r="AD31" s="2252" t="str">
        <f>IF(TITLE_NAME_OR_PR_CHANGE="",IF(TITLE_NAME_OR_PR="","",TITLE_NAME_OR_PR),TITLE_NAME_OR_PR_CHANGE)</f>
        <v>Главное управление "Региональная энергетическая комиссия" Рязанской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45994.49936342592</v>
      </c>
      <c r="W32" s="2265"/>
      <c r="X32" s="2265"/>
      <c r="Y32" s="2265"/>
      <c r="Z32" s="2265"/>
      <c r="AA32" s="2265"/>
      <c r="AB32" s="2265"/>
      <c r="AC32" s="327"/>
      <c r="AD32" s="2265" t="str">
        <f>IF(TITLE_DATE_PR_CHANGE="",IF(TITLE_DATE_PR="","",TITLE_DATE_PR),TITLE_DATE_PR_CHANGE)</f>
        <v>45994.49936342592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91</v>
      </c>
      <c r="W33" s="2252"/>
      <c r="X33" s="2252"/>
      <c r="Y33" s="2252"/>
      <c r="Z33" s="2252"/>
      <c r="AA33" s="2252"/>
      <c r="AB33" s="2252"/>
      <c r="AC33" s="327"/>
      <c r="AD33" s="2252" t="str">
        <f>IF(TITLE_NUMBER_PR_CHANGE="",IF(TITLE_NUMBER_PR="","",TITLE_NUMBER_PR),TITLE_NUMBER_PR_CHANGE)</f>
        <v>91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https://data-platform.ru/lk/ru_1_62/?public_token=YzBiM2E2NzYtYjljZS00ZmQzLWIwZjEtMjI0NGE5M2FhMjIyO2FuYWx5dGljcw%3D%3D#/</v>
      </c>
      <c r="W34" s="2252"/>
      <c r="X34" s="2252"/>
      <c r="Y34" s="2252"/>
      <c r="Z34" s="2252"/>
      <c r="AA34" s="2252"/>
      <c r="AB34" s="2252"/>
      <c r="AC34" s="327"/>
      <c r="AD34" s="2252" t="str">
        <f>IF(TITLE_IST_PUB_CHANGE="",IF(TITLE_IST_PUB="","",TITLE_IST_PUB),TITLE_IST_PUB_CHANGE)</f>
        <v>https://data-platform.ru/lk/ru_1_62/?public_token=YzBiM2E2NzYtYjljZS00ZmQzLWIwZjEtMjI0NGE5M2FhMjIyO2FuYWx5dGljcw%3D%3D#/</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45994.49936342592</v>
      </c>
      <c r="W36" s="2265"/>
      <c r="X36" s="2265"/>
      <c r="Y36" s="2265"/>
      <c r="Z36" s="2265"/>
      <c r="AA36" s="2265"/>
      <c r="AB36" s="2265"/>
      <c r="AC36" s="327"/>
      <c r="AD36" s="2265" t="str">
        <f>IF(TITLE_DATE_PR_CHANGE="",IF(TITLE_DATE_PR="","",TITLE_DATE_PR),TITLE_DATE_PR_CHANGE)</f>
        <v>45994.49936342592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91</v>
      </c>
      <c r="W37" s="2252"/>
      <c r="X37" s="2252"/>
      <c r="Y37" s="2252"/>
      <c r="Z37" s="2252"/>
      <c r="AA37" s="2252"/>
      <c r="AB37" s="2252"/>
      <c r="AC37" s="327"/>
      <c r="AD37" s="2252" t="str">
        <f>IF(TITLE_NUMBER_PR_CHANGE="",IF(TITLE_NUMBER_PR="","",TITLE_NUMBER_PR),TITLE_NUMBER_PR_CHANGE)</f>
        <v>91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89</v>
      </c>
      <c r="T41" s="2210" t="s">
        <v>512</v>
      </c>
      <c r="U41" s="302"/>
      <c r="V41" s="2275" t="s">
        <v>433</v>
      </c>
      <c r="W41" s="2276"/>
      <c r="X41" s="2276"/>
      <c r="Y41" s="2276"/>
      <c r="Z41" s="2276"/>
      <c r="AA41" s="2276"/>
      <c r="AB41" s="2277"/>
      <c r="AC41" s="2278" t="s">
        <v>434</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233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0373-DBAD-62C5-1B2F-0.66A0472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Рязанская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89</v>
      </c>
      <c r="F29" s="1654" t="s">
        <v>308</v>
      </c>
      <c r="G29" s="1654" t="s">
        <v>571</v>
      </c>
      <c r="H29" s="1654" t="s">
        <v>309</v>
      </c>
      <c r="I29" s="1654" t="s">
        <v>309</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557</v>
      </c>
      <c r="H32" s="558"/>
      <c r="I32" s="558"/>
      <c r="J32" s="290" t="str">
        <f>FHD_NOTE_P_3</f>
        <v/>
      </c>
      <c r="K32" s="1637" t="str">
        <f>IF((LEN(E32)-LEN(SUBSTITUTE(E32,".","")))/LEN(".")=1,"p","")</f>
        <v>p</v>
      </c>
      <c r="AF32" s="1632">
        <v>11</v>
      </c>
    </row>
    <row customHeight="1" ht="11.25" hidden="1">
      <c r="A33" s="2372" t="s">
        <v>573</v>
      </c>
      <c r="D33" s="1639"/>
      <c r="E33" s="547" t="str">
        <f>FHD_NUM_P_4</f>
        <v/>
      </c>
      <c r="F33" s="1525" t="str">
        <f>FHD_P_4</f>
        <v/>
      </c>
      <c r="G33" s="1879" t="s">
        <v>557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578</v>
      </c>
      <c r="C47" s="1637"/>
      <c r="D47" s="576"/>
      <c r="E47" s="547" t="str">
        <f>FHD_NUM_P_11</f>
        <v/>
      </c>
      <c r="F47" s="1525" t="str">
        <f>FHD_P_11</f>
        <v/>
      </c>
      <c r="G47" s="1879" t="s">
        <v>557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579</v>
      </c>
      <c r="C48" s="1637"/>
      <c r="D48" s="1639"/>
      <c r="E48" s="547" t="str">
        <f>FHD_NUM_P_12</f>
        <v>2.3</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583</v>
      </c>
      <c r="C72" s="1637"/>
      <c r="D72" s="1639"/>
      <c r="E72" s="547" t="str">
        <f>FHD_NUM_P_34</f>
        <v/>
      </c>
      <c r="F72" s="1881" t="str">
        <f>FHD_P_34</f>
        <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584</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585</v>
      </c>
      <c r="C82" s="736"/>
      <c r="D82" s="734"/>
      <c r="E82" s="547" t="str">
        <f>FHD_NUM_P_44</f>
        <v>7</v>
      </c>
      <c r="F82" s="1881" t="str">
        <f>FHD_P_44</f>
        <v>Объём поднятой воды</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586</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hidden="1">
      <c r="A99" s="2372" t="s">
        <v>590</v>
      </c>
      <c r="C99" s="1637"/>
      <c r="D99" s="1639"/>
      <c r="E99" s="547" t="str">
        <f>FHD_NUM_P_61</f>
        <v/>
      </c>
      <c r="F99" s="1881" t="str">
        <f>FHD_P_61</f>
        <v/>
      </c>
      <c r="G99" s="1879" t="s">
        <v>561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591</v>
      </c>
      <c r="G101" s="573"/>
      <c r="H101" s="574"/>
      <c r="I101" s="574"/>
      <c r="J101" s="1005" t="s">
        <v>592</v>
      </c>
      <c r="K101" s="544"/>
      <c r="AF101" s="1632">
        <v>0</v>
      </c>
    </row>
    <row s="1367" customFormat="1" customHeight="1" ht="18.75" hidden="1">
      <c r="A102" s="2372"/>
      <c r="C102" s="1637"/>
      <c r="D102" s="1639"/>
      <c r="E102" s="547" t="str">
        <f>FHD_NUM_P_62</f>
        <v/>
      </c>
      <c r="F102" s="1881" t="str">
        <f>FHD_P_62</f>
        <v/>
      </c>
      <c r="G102" s="1878" t="s">
        <v>561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593</v>
      </c>
      <c r="D104" s="1639"/>
      <c r="E104" s="547" t="str">
        <f>FHD_NUM_P_64</f>
        <v/>
      </c>
      <c r="F104" s="1881" t="str">
        <f>FHD_P_64</f>
        <v/>
      </c>
      <c r="G104" s="1878" t="s">
        <v>588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hidden="1">
      <c r="A113" s="990" t="s">
        <v>596</v>
      </c>
      <c r="D113" s="1639"/>
      <c r="E113" s="547" t="str">
        <f>FHD_NUM_P_73</f>
        <v/>
      </c>
      <c r="F113" s="1881" t="str">
        <f>FHD_P_73</f>
        <v/>
      </c>
      <c r="G113" s="971" t="s">
        <v>595</v>
      </c>
      <c r="H113" s="969"/>
      <c r="I113" s="969"/>
      <c r="J113" s="290" t="str">
        <f>FHD_NOTE_P_73</f>
        <v/>
      </c>
      <c r="K113" s="544"/>
      <c r="AF113" s="1632">
        <v>0</v>
      </c>
    </row>
    <row customHeight="1" ht="33.75">
      <c r="A114" s="990" t="s">
        <v>597</v>
      </c>
      <c r="D114" s="1639"/>
      <c r="E114" s="547" t="str">
        <f>FHD_NUM_P_74</f>
        <v>13</v>
      </c>
      <c r="F114" s="1881" t="str">
        <f>FHD_P_74</f>
        <v>Удельный расход электрической энергии на подачу воды в сеть</v>
      </c>
      <c r="G114" s="1877" t="s">
        <v>598</v>
      </c>
      <c r="H114" s="578"/>
      <c r="I114" s="578"/>
      <c r="J114" s="290" t="str">
        <f>FHD_NOTE_P_74</f>
        <v/>
      </c>
      <c r="K114" s="544"/>
      <c r="AF114" s="1632">
        <v>0</v>
      </c>
    </row>
    <row s="1636" customFormat="1" customHeight="1" ht="18.75">
      <c r="A115" s="2374" t="s">
        <v>599</v>
      </c>
      <c r="B115" s="911"/>
      <c r="C115" s="736"/>
      <c r="D115" s="734"/>
      <c r="E115" s="547" t="str">
        <f>FHD_NUM_P_75</f>
        <v>14</v>
      </c>
      <c r="F115" s="1881" t="str">
        <f>FHD_P_75</f>
        <v>Расход воды на собственные нужды, в том числе:</v>
      </c>
      <c r="G115" s="1877" t="s">
        <v>563</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563</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563</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602</v>
      </c>
      <c r="D120" s="1639"/>
      <c r="E120" s="547" t="str">
        <f>FHD_NUM_P_78</f>
        <v/>
      </c>
      <c r="F120" s="1881" t="str">
        <f>FHD_P_78</f>
        <v/>
      </c>
      <c r="G120" s="1878" t="s">
        <v>565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591</v>
      </c>
      <c r="G122" s="573"/>
      <c r="H122" s="574"/>
      <c r="I122" s="574"/>
      <c r="J122" s="1005" t="s">
        <v>603</v>
      </c>
      <c r="K122" s="544"/>
      <c r="AF122" s="1632">
        <v>0</v>
      </c>
    </row>
    <row customHeight="1" ht="22.5" hidden="1">
      <c r="A123" s="2372"/>
      <c r="D123" s="1639"/>
      <c r="E123" s="547" t="str">
        <f>FHD_NUM_P_79</f>
        <v/>
      </c>
      <c r="F123" s="1881" t="str">
        <f>FHD_P_79</f>
        <v/>
      </c>
      <c r="G123" s="1879" t="s">
        <v>567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591</v>
      </c>
      <c r="G125" s="573"/>
      <c r="H125" s="574"/>
      <c r="I125" s="574"/>
      <c r="J125" s="1005" t="s">
        <v>604</v>
      </c>
      <c r="K125" s="544"/>
      <c r="AF125" s="1632">
        <v>0</v>
      </c>
    </row>
    <row customHeight="1" ht="22.5" hidden="1">
      <c r="A126" s="2372"/>
      <c r="D126" s="1639"/>
      <c r="E126" s="547" t="str">
        <f>FHD_NUM_P_80</f>
        <v/>
      </c>
      <c r="F126" s="1881" t="str">
        <f>FHD_P_80</f>
        <v/>
      </c>
      <c r="G126" s="1879" t="s">
        <v>605</v>
      </c>
      <c r="H126" s="558"/>
      <c r="I126" s="558"/>
      <c r="J126" s="290" t="str">
        <f>FHD_NOTE_P_80</f>
        <v/>
      </c>
      <c r="K126" s="544"/>
      <c r="AF126" s="1632">
        <v>0</v>
      </c>
    </row>
    <row customHeight="1" ht="18.75" hidden="1">
      <c r="A127" s="2372"/>
      <c r="D127" s="1639"/>
      <c r="E127" s="547" t="str">
        <f>FHD_NUM_P_81</f>
        <v/>
      </c>
      <c r="F127" s="1881" t="str">
        <f>FHD_P_81</f>
        <v/>
      </c>
      <c r="G127" s="1879" t="s">
        <v>606</v>
      </c>
      <c r="H127" s="558"/>
      <c r="I127" s="558"/>
      <c r="J127" s="290" t="str">
        <f>FHD_NOTE_P_81</f>
        <v/>
      </c>
      <c r="K127" s="544"/>
      <c r="AF127" s="1632">
        <v>0</v>
      </c>
    </row>
    <row customHeight="1" ht="18.75" hidden="1">
      <c r="A128" s="2372"/>
      <c r="C128" s="1637" t="s">
        <v>593</v>
      </c>
      <c r="D128" s="1639"/>
      <c r="E128" s="547" t="str">
        <f>FHD_NUM_P_82</f>
        <v/>
      </c>
      <c r="F128" s="1881" t="str">
        <f>FHD_P_82</f>
        <v/>
      </c>
      <c r="G128" s="1879" t="s">
        <v>312</v>
      </c>
      <c r="H128" s="402"/>
      <c r="I128" s="402"/>
      <c r="J128" s="290" t="str">
        <f>FHD_NOTE_P_82</f>
        <v/>
      </c>
      <c r="K128" s="544"/>
      <c r="AF128" s="1632">
        <v>0</v>
      </c>
    </row>
    <row customHeight="1" ht="18.75" hidden="1">
      <c r="A129" s="2372"/>
      <c r="C129" s="1637" t="s">
        <v>593</v>
      </c>
      <c r="D129" s="1639"/>
      <c r="E129" s="547" t="str">
        <f>FHD_NUM_P_83</f>
        <v/>
      </c>
      <c r="F129" s="1525" t="str">
        <f>FHD_P_83</f>
        <v/>
      </c>
      <c r="G129" s="1879" t="s">
        <v>312</v>
      </c>
      <c r="H129" s="402"/>
      <c r="I129" s="402"/>
      <c r="J129" s="290" t="str">
        <f>FHD_NOTE_P_83</f>
        <v/>
      </c>
      <c r="K129" s="544"/>
      <c r="AF129" s="1632">
        <v>0</v>
      </c>
    </row>
    <row customHeight="1" ht="18.75" hidden="1">
      <c r="A130" s="2372"/>
      <c r="C130" s="1637" t="s">
        <v>593</v>
      </c>
      <c r="D130" s="1639"/>
      <c r="E130" s="547" t="str">
        <f>FHD_NUM_P_84</f>
        <v/>
      </c>
      <c r="F130" s="1525" t="str">
        <f>FHD_P_84</f>
        <v/>
      </c>
      <c r="G130" s="1879" t="s">
        <v>312</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9C07C-83C3-20A5-66EA-0.E1B9A5F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Рязанская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89</v>
      </c>
      <c r="E10" s="2128" t="s">
        <v>89</v>
      </c>
      <c r="F10" s="2128"/>
      <c r="G10" s="522" t="s">
        <v>308</v>
      </c>
      <c r="H10" s="2128" t="s">
        <v>89</v>
      </c>
      <c r="I10" s="2128"/>
      <c r="J10" s="522" t="s">
        <v>607</v>
      </c>
      <c r="K10" s="522" t="s">
        <v>608</v>
      </c>
      <c r="L10" s="2128" t="s">
        <v>89</v>
      </c>
      <c r="M10" s="2128"/>
      <c r="N10" s="522" t="s">
        <v>609</v>
      </c>
      <c r="O10" s="522" t="s">
        <v>610</v>
      </c>
      <c r="P10" s="522" t="s">
        <v>611</v>
      </c>
      <c r="Q10" s="522" t="s">
        <v>612</v>
      </c>
      <c r="R10" s="522" t="s">
        <v>613</v>
      </c>
      <c r="S10" s="2128"/>
      <c r="T10" s="335"/>
      <c r="CF10" s="506">
        <v>46</v>
      </c>
    </row>
    <row s="1643" customFormat="1" customHeight="1" ht="15" hidden="1">
      <c r="A11" s="1053"/>
      <c r="D11" s="1026" t="s">
        <v>112</v>
      </c>
      <c r="E11" s="1026"/>
      <c r="F11" s="1026" t="s">
        <v>113</v>
      </c>
      <c r="G11" s="1026" t="s">
        <v>91</v>
      </c>
      <c r="H11" s="1026"/>
      <c r="I11" s="1026" t="s">
        <v>92</v>
      </c>
      <c r="J11" s="1026" t="s">
        <v>114</v>
      </c>
      <c r="K11" s="1026" t="s">
        <v>93</v>
      </c>
      <c r="L11" s="1026"/>
      <c r="M11" s="1026" t="s">
        <v>94</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791C-9E35-A401-B57E-0.B04AE2E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Рязанская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625</v>
      </c>
      <c r="I10" s="712"/>
      <c r="J10" s="2368" t="s">
        <v>108</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89</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5F5DB-6DC5-BD28-1211-0.21E02DD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492</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Рязанская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89</v>
      </c>
      <c r="J9" s="2027" t="s">
        <v>308</v>
      </c>
      <c r="K9" s="2065" t="s">
        <v>571</v>
      </c>
      <c r="L9" s="2066" t="s">
        <v>309</v>
      </c>
      <c r="M9" s="2390"/>
      <c r="W9" s="1632">
        <v>34</v>
      </c>
    </row>
    <row customHeight="1" ht="35.699999999999996">
      <c r="B10" s="2054" t="s">
        <v>695</v>
      </c>
      <c r="C10" s="2054" t="s">
        <v>696</v>
      </c>
      <c r="D10" s="2053" t="s">
        <v>632</v>
      </c>
      <c r="E10" s="2057" t="s">
        <v>633</v>
      </c>
      <c r="F10" s="2057" t="s">
        <v>633</v>
      </c>
      <c r="H10" s="377"/>
      <c r="I10" s="2025" t="s">
        <v>112</v>
      </c>
      <c r="J10" s="1887" t="s">
        <v>697</v>
      </c>
      <c r="K10" s="2019" t="s">
        <v>312</v>
      </c>
      <c r="L10" s="819"/>
      <c r="M10" s="298" t="s">
        <v>698</v>
      </c>
      <c r="W10" s="1632">
        <v>34</v>
      </c>
    </row>
    <row customHeight="1" ht="50.25">
      <c r="B11" s="2054" t="s">
        <v>699</v>
      </c>
      <c r="C11" s="2054" t="s">
        <v>700</v>
      </c>
      <c r="D11" s="2053" t="s">
        <v>632</v>
      </c>
      <c r="E11" s="2057" t="s">
        <v>633</v>
      </c>
      <c r="F11" s="2057" t="s">
        <v>633</v>
      </c>
      <c r="H11" s="377"/>
      <c r="I11" s="2025" t="s">
        <v>113</v>
      </c>
      <c r="J11" s="1887" t="s">
        <v>701</v>
      </c>
      <c r="K11" s="2019" t="s">
        <v>312</v>
      </c>
      <c r="L11" s="819"/>
      <c r="M11" s="298" t="s">
        <v>698</v>
      </c>
      <c r="W11" s="1632">
        <v>48</v>
      </c>
    </row>
    <row customHeight="1" ht="48.29999999999999">
      <c r="B12" s="2054" t="s">
        <v>702</v>
      </c>
      <c r="C12" s="2054" t="s">
        <v>703</v>
      </c>
      <c r="D12" s="2053" t="s">
        <v>632</v>
      </c>
      <c r="E12" s="2057" t="s">
        <v>633</v>
      </c>
      <c r="F12" s="2057" t="s">
        <v>633</v>
      </c>
      <c r="H12" s="1689"/>
      <c r="I12" s="2025" t="s">
        <v>91</v>
      </c>
      <c r="J12" s="2032" t="s">
        <v>704</v>
      </c>
      <c r="K12" s="2019" t="s">
        <v>312</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D3205-2915-2A37-9689-0.5F99BE8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Рязанская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89</v>
      </c>
      <c r="F14" s="1635" t="s">
        <v>308</v>
      </c>
      <c r="G14" s="1635" t="s">
        <v>571</v>
      </c>
      <c r="H14" s="1635" t="s">
        <v>309</v>
      </c>
      <c r="I14" s="1635" t="s">
        <v>309</v>
      </c>
      <c r="J14" s="2128"/>
      <c r="AF14" s="1632">
        <v>23</v>
      </c>
    </row>
    <row customHeight="1" ht="19.95">
      <c r="D15" s="1639"/>
      <c r="E15" s="1631" t="s">
        <v>112</v>
      </c>
      <c r="F15" s="708" t="s">
        <v>709</v>
      </c>
      <c r="G15" s="1647" t="s">
        <v>557</v>
      </c>
      <c r="H15" s="558"/>
      <c r="I15" s="558"/>
      <c r="J15" s="290" t="s">
        <v>710</v>
      </c>
      <c r="K15" s="544" t="s">
        <v>635</v>
      </c>
      <c r="AF15" s="1632">
        <v>19</v>
      </c>
    </row>
    <row customHeight="1" ht="35.699999999999996">
      <c r="D16" s="1639"/>
      <c r="E16" s="1631" t="s">
        <v>113</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313</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316</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91</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114</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E1136-877A-41B7-68AC-0.D6F8D2B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Рязанская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89</v>
      </c>
      <c r="F14" s="1661" t="s">
        <v>308</v>
      </c>
      <c r="G14" s="1661" t="s">
        <v>571</v>
      </c>
      <c r="H14" s="1661" t="s">
        <v>309</v>
      </c>
      <c r="I14" s="1661" t="s">
        <v>309</v>
      </c>
      <c r="J14" s="2128"/>
      <c r="AF14" s="1632">
        <v>23</v>
      </c>
    </row>
    <row customHeight="1" ht="19.95">
      <c r="D15" s="1639"/>
      <c r="E15" s="1631" t="s">
        <v>112</v>
      </c>
      <c r="F15" s="708" t="s">
        <v>780</v>
      </c>
      <c r="G15" s="1658" t="s">
        <v>557</v>
      </c>
      <c r="H15" s="558"/>
      <c r="I15" s="558"/>
      <c r="J15" s="290" t="s">
        <v>781</v>
      </c>
      <c r="K15" s="544" t="s">
        <v>635</v>
      </c>
      <c r="AF15" s="1632">
        <v>19</v>
      </c>
    </row>
    <row customHeight="1" ht="24">
      <c r="D16" s="1639"/>
      <c r="E16" s="1631" t="s">
        <v>113</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313</v>
      </c>
      <c r="F20" s="1668" t="s">
        <v>788</v>
      </c>
      <c r="G20" s="1655" t="s">
        <v>557</v>
      </c>
      <c r="H20" s="558"/>
      <c r="I20" s="558"/>
      <c r="J20" s="290"/>
      <c r="K20" s="544"/>
      <c r="AF20" s="1632">
        <v>34</v>
      </c>
    </row>
    <row customHeight="1" ht="48.29999999999999">
      <c r="D21" s="1639"/>
      <c r="E21" s="1665" t="s">
        <v>316</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114</v>
      </c>
      <c r="F35" s="1662" t="s">
        <v>634</v>
      </c>
      <c r="G35" s="1658" t="s">
        <v>312</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F13B6-1DEA-1879-B298-0.2FB579A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Рязанская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89</v>
      </c>
      <c r="E11" s="706" t="s">
        <v>811</v>
      </c>
      <c r="F11" s="706" t="s">
        <v>571</v>
      </c>
      <c r="G11" s="466" t="s">
        <v>309</v>
      </c>
      <c r="H11" s="466" t="s">
        <v>396</v>
      </c>
      <c r="I11" s="808" t="s">
        <v>309</v>
      </c>
      <c r="J11" s="809" t="s">
        <v>396</v>
      </c>
      <c r="K11" s="2233"/>
      <c r="L11" s="659"/>
      <c r="X11" s="510">
        <v>23</v>
      </c>
    </row>
    <row s="1643" customFormat="1" customHeight="1" ht="10.5">
      <c r="A12" s="953"/>
      <c r="D12" s="1026" t="s">
        <v>112</v>
      </c>
      <c r="E12" s="1026" t="s">
        <v>113</v>
      </c>
      <c r="F12" s="1026" t="s">
        <v>91</v>
      </c>
      <c r="G12" s="1027" t="str">
        <f>G1&amp;".1"</f>
        <v>4.1</v>
      </c>
      <c r="H12" s="1027" t="str">
        <f>G1&amp;".2"</f>
        <v>4.2</v>
      </c>
      <c r="I12" s="1027" t="str">
        <f>I1&amp;".1"</f>
        <v>4.1</v>
      </c>
      <c r="J12" s="1027" t="str">
        <f>I1&amp;".2"</f>
        <v>4.2</v>
      </c>
      <c r="K12" s="1027"/>
      <c r="X12" s="512">
        <v>10</v>
      </c>
    </row>
    <row customHeight="1" ht="22.5" hidden="1">
      <c r="A13" s="2393" t="s">
        <v>812</v>
      </c>
      <c r="D13" s="954" t="s">
        <v>112</v>
      </c>
      <c r="E13" s="280" t="s">
        <v>813</v>
      </c>
      <c r="F13" s="661" t="s">
        <v>814</v>
      </c>
      <c r="G13" s="558"/>
      <c r="H13" s="662"/>
      <c r="I13" s="558"/>
      <c r="J13" s="662"/>
      <c r="K13" s="290" t="s">
        <v>815</v>
      </c>
      <c r="L13" s="721"/>
      <c r="X13" s="506">
        <v>0</v>
      </c>
    </row>
    <row customHeight="1" ht="22.5" hidden="1">
      <c r="A14" s="2393"/>
      <c r="D14" s="540" t="s">
        <v>113</v>
      </c>
      <c r="E14" s="280" t="s">
        <v>816</v>
      </c>
      <c r="F14" s="661" t="s">
        <v>817</v>
      </c>
      <c r="G14" s="558"/>
      <c r="H14" s="663"/>
      <c r="I14" s="558"/>
      <c r="J14" s="663"/>
      <c r="K14" s="290" t="s">
        <v>818</v>
      </c>
      <c r="L14" s="721"/>
      <c r="X14" s="506">
        <v>0</v>
      </c>
    </row>
    <row s="1636" customFormat="1" customHeight="1" ht="78.75" hidden="1">
      <c r="A15" s="2393"/>
      <c r="B15" s="512"/>
      <c r="D15" s="954" t="s">
        <v>91</v>
      </c>
      <c r="E15" s="708" t="s">
        <v>819</v>
      </c>
      <c r="F15" s="951" t="s">
        <v>312</v>
      </c>
      <c r="G15" s="951" t="s">
        <v>312</v>
      </c>
      <c r="H15" s="107"/>
      <c r="I15" s="951" t="s">
        <v>312</v>
      </c>
      <c r="J15" s="107"/>
      <c r="K15" s="290" t="s">
        <v>820</v>
      </c>
      <c r="L15" s="721"/>
      <c r="X15" s="759">
        <v>0</v>
      </c>
    </row>
    <row s="1636" customFormat="1" customHeight="1" ht="22.5" hidden="1">
      <c r="A16" s="2393"/>
      <c r="B16" s="512"/>
      <c r="D16" s="954" t="s">
        <v>330</v>
      </c>
      <c r="E16" s="955" t="s">
        <v>821</v>
      </c>
      <c r="F16" s="951" t="s">
        <v>822</v>
      </c>
      <c r="G16" s="818"/>
      <c r="H16" s="107"/>
      <c r="I16" s="818"/>
      <c r="J16" s="107"/>
      <c r="K16" s="290"/>
      <c r="L16" s="721"/>
      <c r="X16" s="759">
        <v>0</v>
      </c>
    </row>
    <row s="1636" customFormat="1" customHeight="1" ht="22.5" hidden="1">
      <c r="A17" s="2393"/>
      <c r="B17" s="512"/>
      <c r="D17" s="954" t="s">
        <v>338</v>
      </c>
      <c r="E17" s="955" t="s">
        <v>823</v>
      </c>
      <c r="F17" s="951" t="s">
        <v>824</v>
      </c>
      <c r="G17" s="818"/>
      <c r="H17" s="107"/>
      <c r="I17" s="818"/>
      <c r="J17" s="107"/>
      <c r="K17" s="290"/>
      <c r="L17" s="721"/>
      <c r="X17" s="759">
        <v>0</v>
      </c>
    </row>
    <row s="1636" customFormat="1" customHeight="1" ht="33.75" hidden="1">
      <c r="A18" s="2393"/>
      <c r="B18" s="512"/>
      <c r="D18" s="954" t="s">
        <v>340</v>
      </c>
      <c r="E18" s="955" t="s">
        <v>825</v>
      </c>
      <c r="F18" s="951" t="s">
        <v>576</v>
      </c>
      <c r="G18" s="681"/>
      <c r="H18" s="107"/>
      <c r="I18" s="681"/>
      <c r="J18" s="107"/>
      <c r="K18" s="290"/>
      <c r="L18" s="721"/>
      <c r="X18" s="759">
        <v>0</v>
      </c>
    </row>
    <row customHeight="1" ht="101.25" hidden="1">
      <c r="A19" s="2393"/>
      <c r="D19" s="954" t="s">
        <v>92</v>
      </c>
      <c r="E19" s="280" t="s">
        <v>826</v>
      </c>
      <c r="F19" s="661" t="s">
        <v>551</v>
      </c>
      <c r="G19" s="664"/>
      <c r="H19" s="663"/>
      <c r="I19" s="956"/>
      <c r="J19" s="663"/>
      <c r="K19" s="290" t="s">
        <v>827</v>
      </c>
      <c r="L19" s="721"/>
      <c r="X19" s="506">
        <v>0</v>
      </c>
    </row>
    <row s="1636" customFormat="1" customHeight="1" ht="18.75" hidden="1">
      <c r="A20" s="2393"/>
      <c r="C20" s="957"/>
      <c r="D20" s="954" t="s">
        <v>758</v>
      </c>
      <c r="E20" s="955" t="s">
        <v>828</v>
      </c>
      <c r="F20" s="951" t="s">
        <v>312</v>
      </c>
      <c r="G20" s="951" t="s">
        <v>312</v>
      </c>
      <c r="H20" s="950" t="s">
        <v>312</v>
      </c>
      <c r="I20" s="951" t="s">
        <v>312</v>
      </c>
      <c r="J20" s="950" t="s">
        <v>312</v>
      </c>
      <c r="K20" s="949"/>
      <c r="L20" s="721"/>
      <c r="W20" s="676"/>
      <c r="X20" s="759">
        <v>0</v>
      </c>
    </row>
    <row s="1636" customFormat="1" customHeight="1" ht="33.75" hidden="1">
      <c r="A21" s="2393"/>
      <c r="C21" s="957"/>
      <c r="D21" s="954" t="s">
        <v>761</v>
      </c>
      <c r="E21" s="577" t="s">
        <v>829</v>
      </c>
      <c r="F21" s="951" t="s">
        <v>830</v>
      </c>
      <c r="G21" s="681"/>
      <c r="H21" s="107"/>
      <c r="I21" s="681"/>
      <c r="J21" s="107"/>
      <c r="K21" s="949"/>
      <c r="L21" s="721"/>
      <c r="W21" s="676"/>
      <c r="X21" s="759">
        <v>0</v>
      </c>
    </row>
    <row s="1636" customFormat="1" customHeight="1" ht="33.75" hidden="1">
      <c r="A22" s="2393"/>
      <c r="C22" s="957"/>
      <c r="D22" s="954" t="s">
        <v>764</v>
      </c>
      <c r="E22" s="577" t="s">
        <v>831</v>
      </c>
      <c r="F22" s="951" t="s">
        <v>832</v>
      </c>
      <c r="G22" s="681"/>
      <c r="H22" s="107"/>
      <c r="I22" s="681"/>
      <c r="J22" s="107"/>
      <c r="K22" s="949"/>
      <c r="L22" s="721"/>
      <c r="W22" s="676"/>
      <c r="X22" s="759">
        <v>0</v>
      </c>
    </row>
    <row s="1636" customFormat="1" customHeight="1" ht="22.5" hidden="1">
      <c r="A23" s="2393"/>
      <c r="C23" s="957"/>
      <c r="D23" s="954" t="s">
        <v>800</v>
      </c>
      <c r="E23" s="955" t="s">
        <v>833</v>
      </c>
      <c r="F23" s="951" t="s">
        <v>312</v>
      </c>
      <c r="G23" s="951" t="s">
        <v>312</v>
      </c>
      <c r="H23" s="950" t="s">
        <v>312</v>
      </c>
      <c r="I23" s="951" t="s">
        <v>312</v>
      </c>
      <c r="J23" s="950" t="s">
        <v>312</v>
      </c>
      <c r="K23" s="949"/>
      <c r="L23" s="721"/>
      <c r="W23" s="676"/>
      <c r="X23" s="759">
        <v>0</v>
      </c>
    </row>
    <row s="1636" customFormat="1" customHeight="1" ht="22.5" hidden="1">
      <c r="A24" s="2393"/>
      <c r="C24" s="957"/>
      <c r="D24" s="954" t="s">
        <v>834</v>
      </c>
      <c r="E24" s="577" t="s">
        <v>835</v>
      </c>
      <c r="F24" s="951" t="s">
        <v>836</v>
      </c>
      <c r="G24" s="681"/>
      <c r="H24" s="687"/>
      <c r="I24" s="681"/>
      <c r="J24" s="687"/>
      <c r="K24" s="949"/>
      <c r="L24" s="721"/>
      <c r="W24" s="676"/>
      <c r="X24" s="759">
        <v>0</v>
      </c>
    </row>
    <row s="1636" customFormat="1" customHeight="1" ht="22.5" hidden="1">
      <c r="A25" s="2393"/>
      <c r="C25" s="957"/>
      <c r="D25" s="954" t="s">
        <v>837</v>
      </c>
      <c r="E25" s="577" t="s">
        <v>838</v>
      </c>
      <c r="F25" s="951" t="s">
        <v>312</v>
      </c>
      <c r="G25" s="951" t="s">
        <v>312</v>
      </c>
      <c r="H25" s="950" t="s">
        <v>312</v>
      </c>
      <c r="I25" s="951" t="s">
        <v>312</v>
      </c>
      <c r="J25" s="950" t="s">
        <v>312</v>
      </c>
      <c r="K25" s="949"/>
      <c r="L25" s="721"/>
      <c r="W25" s="676"/>
      <c r="X25" s="759">
        <v>0</v>
      </c>
    </row>
    <row s="1636" customFormat="1" customHeight="1" ht="18.75" hidden="1">
      <c r="A26" s="2393"/>
      <c r="C26" s="957"/>
      <c r="D26" s="954" t="s">
        <v>839</v>
      </c>
      <c r="E26" s="554" t="s">
        <v>840</v>
      </c>
      <c r="F26" s="951" t="s">
        <v>841</v>
      </c>
      <c r="G26" s="681"/>
      <c r="H26" s="687"/>
      <c r="I26" s="681"/>
      <c r="J26" s="687"/>
      <c r="K26" s="949"/>
      <c r="L26" s="721"/>
      <c r="W26" s="676"/>
      <c r="X26" s="759">
        <v>0</v>
      </c>
    </row>
    <row s="1636" customFormat="1" customHeight="1" ht="18.75" hidden="1">
      <c r="A27" s="2393"/>
      <c r="C27" s="957"/>
      <c r="D27" s="954" t="s">
        <v>842</v>
      </c>
      <c r="E27" s="554" t="s">
        <v>843</v>
      </c>
      <c r="F27" s="951" t="s">
        <v>844</v>
      </c>
      <c r="G27" s="681"/>
      <c r="H27" s="687"/>
      <c r="I27" s="681"/>
      <c r="J27" s="687"/>
      <c r="K27" s="949"/>
      <c r="L27" s="721"/>
      <c r="W27" s="676"/>
      <c r="X27" s="759">
        <v>0</v>
      </c>
    </row>
    <row s="1636" customFormat="1" customHeight="1" ht="18.75" hidden="1">
      <c r="A28" s="2393"/>
      <c r="C28" s="957"/>
      <c r="D28" s="954" t="s">
        <v>845</v>
      </c>
      <c r="E28" s="577" t="s">
        <v>846</v>
      </c>
      <c r="F28" s="951" t="s">
        <v>312</v>
      </c>
      <c r="G28" s="951" t="s">
        <v>312</v>
      </c>
      <c r="H28" s="950" t="s">
        <v>312</v>
      </c>
      <c r="I28" s="951" t="s">
        <v>312</v>
      </c>
      <c r="J28" s="950" t="s">
        <v>312</v>
      </c>
      <c r="K28" s="949"/>
      <c r="L28" s="721"/>
      <c r="W28" s="676"/>
      <c r="X28" s="759">
        <v>0</v>
      </c>
    </row>
    <row s="1636" customFormat="1" customHeight="1" ht="18.75" hidden="1">
      <c r="A29" s="2393"/>
      <c r="C29" s="957"/>
      <c r="D29" s="954" t="s">
        <v>847</v>
      </c>
      <c r="E29" s="554" t="s">
        <v>840</v>
      </c>
      <c r="F29" s="951" t="s">
        <v>848</v>
      </c>
      <c r="G29" s="681"/>
      <c r="H29" s="687"/>
      <c r="I29" s="681"/>
      <c r="J29" s="687"/>
      <c r="K29" s="949"/>
      <c r="L29" s="721"/>
      <c r="W29" s="676"/>
      <c r="X29" s="759">
        <v>0</v>
      </c>
    </row>
    <row s="1636" customFormat="1" customHeight="1" ht="18.75" hidden="1">
      <c r="A30" s="2393"/>
      <c r="C30" s="957"/>
      <c r="D30" s="954" t="s">
        <v>849</v>
      </c>
      <c r="E30" s="554" t="s">
        <v>850</v>
      </c>
      <c r="F30" s="951" t="s">
        <v>851</v>
      </c>
      <c r="G30" s="681"/>
      <c r="H30" s="687"/>
      <c r="I30" s="681"/>
      <c r="J30" s="687"/>
      <c r="K30" s="949"/>
      <c r="L30" s="721"/>
      <c r="W30" s="676"/>
      <c r="X30" s="759">
        <v>0</v>
      </c>
    </row>
    <row customHeight="1" ht="126.75" hidden="1">
      <c r="A31" s="2393"/>
      <c r="D31" s="954" t="s">
        <v>114</v>
      </c>
      <c r="E31" s="280" t="s">
        <v>852</v>
      </c>
      <c r="F31" s="661" t="s">
        <v>563</v>
      </c>
      <c r="G31" s="558"/>
      <c r="H31" s="663"/>
      <c r="I31" s="558"/>
      <c r="J31" s="663"/>
      <c r="K31" s="290" t="s">
        <v>853</v>
      </c>
      <c r="L31" s="721"/>
      <c r="X31" s="506">
        <v>0</v>
      </c>
    </row>
    <row customHeight="1" ht="56.25" hidden="1">
      <c r="A32" s="2393"/>
      <c r="D32" s="954" t="s">
        <v>93</v>
      </c>
      <c r="E32" s="280" t="s">
        <v>854</v>
      </c>
      <c r="F32" s="540" t="s">
        <v>824</v>
      </c>
      <c r="G32" s="558"/>
      <c r="H32" s="663"/>
      <c r="I32" s="558"/>
      <c r="J32" s="663"/>
      <c r="K32" s="290" t="s">
        <v>855</v>
      </c>
      <c r="L32" s="721"/>
      <c r="X32" s="506">
        <v>0</v>
      </c>
    </row>
    <row customHeight="1" ht="11.25" hidden="1">
      <c r="A33" s="2393"/>
      <c r="E33" s="665"/>
      <c r="F33" s="182"/>
      <c r="G33" s="182"/>
      <c r="H33" s="182"/>
      <c r="I33" s="182"/>
      <c r="J33" s="182"/>
      <c r="K33" s="182"/>
      <c r="X33" s="506">
        <v>0</v>
      </c>
    </row>
    <row customHeight="1" ht="12.75" hidden="1">
      <c r="A34" s="2393"/>
      <c r="D34" s="66">
        <v>1</v>
      </c>
      <c r="E34" s="336" t="s">
        <v>856</v>
      </c>
      <c r="X34" s="506">
        <v>0</v>
      </c>
    </row>
    <row customHeight="1" ht="11.25" hidden="1">
      <c r="A35" s="2393"/>
      <c r="D35" s="370"/>
      <c r="E35" s="336" t="s">
        <v>857</v>
      </c>
      <c r="X35" s="506">
        <v>0</v>
      </c>
    </row>
    <row s="1636" customFormat="1" customHeight="1" ht="11.549999999999999">
      <c r="A36" s="1034"/>
      <c r="B36" s="519"/>
      <c r="D36" s="1035"/>
      <c r="E36" s="1036"/>
      <c r="X36" s="510">
        <v>11</v>
      </c>
    </row>
    <row s="1636" customFormat="1" customHeight="1" ht="22.5">
      <c r="A37" s="2393" t="s">
        <v>858</v>
      </c>
      <c r="B37" s="512"/>
      <c r="D37" s="954">
        <v>1</v>
      </c>
      <c r="E37" s="708" t="s">
        <v>859</v>
      </c>
      <c r="F37" s="661" t="s">
        <v>814</v>
      </c>
      <c r="G37" s="558"/>
      <c r="H37" s="520"/>
      <c r="I37" s="558"/>
      <c r="J37" s="520"/>
      <c r="K37" s="290" t="s">
        <v>860</v>
      </c>
      <c r="X37" s="759">
        <v>0</v>
      </c>
    </row>
    <row s="1636" customFormat="1" customHeight="1" ht="22.5">
      <c r="A38" s="2393"/>
      <c r="B38" s="512"/>
      <c r="D38" s="670" t="s">
        <v>113</v>
      </c>
      <c r="E38" s="1033" t="s">
        <v>861</v>
      </c>
      <c r="F38" s="1037" t="s">
        <v>551</v>
      </c>
      <c r="G38" s="1037" t="s">
        <v>551</v>
      </c>
      <c r="H38" s="1031"/>
      <c r="I38" s="1037" t="s">
        <v>551</v>
      </c>
      <c r="J38" s="1031"/>
      <c r="K38" s="1032"/>
      <c r="X38" s="759">
        <v>0</v>
      </c>
    </row>
    <row s="1636" customFormat="1" customHeight="1" ht="33.75">
      <c r="A39" s="2393"/>
      <c r="B39" s="512"/>
      <c r="D39" s="666" t="s">
        <v>716</v>
      </c>
      <c r="E39" s="724" t="s">
        <v>862</v>
      </c>
      <c r="F39" s="661" t="s">
        <v>863</v>
      </c>
      <c r="G39" s="669"/>
      <c r="H39" s="1024"/>
      <c r="I39" s="669"/>
      <c r="J39" s="1024"/>
      <c r="K39" s="290" t="s">
        <v>864</v>
      </c>
      <c r="X39" s="759">
        <v>0</v>
      </c>
    </row>
    <row s="1636" customFormat="1" customHeight="1" ht="33.75">
      <c r="A40" s="2393"/>
      <c r="B40" s="512"/>
      <c r="D40" s="666" t="s">
        <v>719</v>
      </c>
      <c r="E40" s="724" t="s">
        <v>865</v>
      </c>
      <c r="F40" s="1028" t="s">
        <v>866</v>
      </c>
      <c r="G40" s="742"/>
      <c r="H40" s="1024"/>
      <c r="I40" s="742"/>
      <c r="J40" s="1024"/>
      <c r="K40" s="290" t="s">
        <v>867</v>
      </c>
      <c r="X40" s="759">
        <v>0</v>
      </c>
    </row>
    <row s="1636" customFormat="1" customHeight="1" ht="22.5">
      <c r="A41" s="2393"/>
      <c r="B41" s="512"/>
      <c r="D41" s="666" t="s">
        <v>91</v>
      </c>
      <c r="E41" s="723" t="s">
        <v>868</v>
      </c>
      <c r="F41" s="661" t="s">
        <v>551</v>
      </c>
      <c r="G41" s="661" t="s">
        <v>551</v>
      </c>
      <c r="H41" s="1025"/>
      <c r="I41" s="661" t="s">
        <v>551</v>
      </c>
      <c r="J41" s="1025"/>
      <c r="K41" s="303"/>
      <c r="X41" s="759">
        <v>0</v>
      </c>
    </row>
    <row s="1636" customFormat="1" customHeight="1" ht="45">
      <c r="A42" s="2393"/>
      <c r="B42" s="512"/>
      <c r="D42" s="666" t="s">
        <v>330</v>
      </c>
      <c r="E42" s="724" t="s">
        <v>869</v>
      </c>
      <c r="F42" s="661" t="s">
        <v>563</v>
      </c>
      <c r="G42" s="558"/>
      <c r="H42" s="1025"/>
      <c r="I42" s="558"/>
      <c r="J42" s="1025"/>
      <c r="K42" s="303" t="s">
        <v>870</v>
      </c>
      <c r="X42" s="759">
        <v>0</v>
      </c>
    </row>
    <row s="1636" customFormat="1" customHeight="1" ht="45">
      <c r="A43" s="2393"/>
      <c r="B43" s="512"/>
      <c r="D43" s="666" t="s">
        <v>338</v>
      </c>
      <c r="E43" s="668" t="s">
        <v>871</v>
      </c>
      <c r="F43" s="1029" t="s">
        <v>563</v>
      </c>
      <c r="G43" s="743"/>
      <c r="H43" s="1024"/>
      <c r="I43" s="743"/>
      <c r="J43" s="1024"/>
      <c r="K43" s="303" t="s">
        <v>872</v>
      </c>
      <c r="X43" s="759">
        <v>0</v>
      </c>
    </row>
    <row s="1636" customFormat="1" customHeight="1" ht="11.25">
      <c r="A44" s="2393"/>
      <c r="B44" s="512"/>
      <c r="D44" s="666" t="s">
        <v>92</v>
      </c>
      <c r="E44" s="667" t="s">
        <v>873</v>
      </c>
      <c r="F44" s="661" t="s">
        <v>863</v>
      </c>
      <c r="G44" s="669"/>
      <c r="H44" s="1024"/>
      <c r="I44" s="669"/>
      <c r="J44" s="1024"/>
      <c r="K44" s="290"/>
      <c r="X44" s="759">
        <v>0</v>
      </c>
    </row>
    <row s="1636" customFormat="1" customHeight="1" ht="11.25">
      <c r="A45" s="2393"/>
      <c r="B45" s="512"/>
      <c r="D45" s="666" t="s">
        <v>758</v>
      </c>
      <c r="E45" s="668" t="s">
        <v>874</v>
      </c>
      <c r="F45" s="661" t="s">
        <v>863</v>
      </c>
      <c r="G45" s="669"/>
      <c r="H45" s="1024"/>
      <c r="I45" s="669"/>
      <c r="J45" s="1024"/>
      <c r="K45" s="290"/>
      <c r="X45" s="759">
        <v>0</v>
      </c>
    </row>
    <row s="1636" customFormat="1" customHeight="1" ht="11.25">
      <c r="A46" s="2393"/>
      <c r="B46" s="512"/>
      <c r="D46" s="666" t="s">
        <v>800</v>
      </c>
      <c r="E46" s="668" t="s">
        <v>875</v>
      </c>
      <c r="F46" s="661" t="s">
        <v>863</v>
      </c>
      <c r="G46" s="669"/>
      <c r="H46" s="1024"/>
      <c r="I46" s="669"/>
      <c r="J46" s="1024"/>
      <c r="K46" s="290"/>
      <c r="X46" s="759">
        <v>0</v>
      </c>
    </row>
    <row s="1636" customFormat="1" customHeight="1" ht="11.25">
      <c r="A47" s="2393"/>
      <c r="B47" s="512"/>
      <c r="D47" s="666" t="s">
        <v>803</v>
      </c>
      <c r="E47" s="668" t="s">
        <v>876</v>
      </c>
      <c r="F47" s="661" t="s">
        <v>863</v>
      </c>
      <c r="G47" s="669"/>
      <c r="H47" s="1024"/>
      <c r="I47" s="669"/>
      <c r="J47" s="1024"/>
      <c r="K47" s="290"/>
      <c r="X47" s="759">
        <v>0</v>
      </c>
    </row>
    <row s="1636" customFormat="1" customHeight="1" ht="11.25">
      <c r="A48" s="2393"/>
      <c r="B48" s="512"/>
      <c r="D48" s="666" t="s">
        <v>877</v>
      </c>
      <c r="E48" s="672" t="s">
        <v>878</v>
      </c>
      <c r="F48" s="661" t="s">
        <v>863</v>
      </c>
      <c r="G48" s="669"/>
      <c r="H48" s="1024"/>
      <c r="I48" s="669"/>
      <c r="J48" s="1024"/>
      <c r="K48" s="290"/>
      <c r="X48" s="759">
        <v>0</v>
      </c>
    </row>
    <row s="1636" customFormat="1" customHeight="1" ht="11.25">
      <c r="A49" s="2393"/>
      <c r="B49" s="512"/>
      <c r="D49" s="666" t="s">
        <v>879</v>
      </c>
      <c r="E49" s="672" t="s">
        <v>880</v>
      </c>
      <c r="F49" s="661" t="s">
        <v>863</v>
      </c>
      <c r="G49" s="669"/>
      <c r="H49" s="1024"/>
      <c r="I49" s="669"/>
      <c r="J49" s="1024"/>
      <c r="K49" s="290"/>
      <c r="X49" s="759">
        <v>0</v>
      </c>
    </row>
    <row s="1636" customFormat="1" customHeight="1" ht="11.25">
      <c r="A50" s="2393"/>
      <c r="B50" s="512"/>
      <c r="D50" s="666" t="s">
        <v>881</v>
      </c>
      <c r="E50" s="668" t="s">
        <v>882</v>
      </c>
      <c r="F50" s="661" t="s">
        <v>863</v>
      </c>
      <c r="G50" s="669"/>
      <c r="H50" s="1024"/>
      <c r="I50" s="669"/>
      <c r="J50" s="1024"/>
      <c r="K50" s="290"/>
      <c r="X50" s="759">
        <v>0</v>
      </c>
    </row>
    <row s="1636" customFormat="1" customHeight="1" ht="11.25">
      <c r="A51" s="2393"/>
      <c r="B51" s="512"/>
      <c r="D51" s="666" t="s">
        <v>883</v>
      </c>
      <c r="E51" s="668" t="s">
        <v>884</v>
      </c>
      <c r="F51" s="661" t="s">
        <v>863</v>
      </c>
      <c r="G51" s="669"/>
      <c r="H51" s="1024"/>
      <c r="I51" s="669"/>
      <c r="J51" s="1024"/>
      <c r="K51" s="290"/>
      <c r="X51" s="759">
        <v>0</v>
      </c>
    </row>
    <row s="1636" customFormat="1" customHeight="1" ht="45">
      <c r="A52" s="2393"/>
      <c r="B52" s="512"/>
      <c r="D52" s="666" t="s">
        <v>114</v>
      </c>
      <c r="E52" s="667" t="s">
        <v>885</v>
      </c>
      <c r="F52" s="661" t="s">
        <v>863</v>
      </c>
      <c r="G52" s="669"/>
      <c r="H52" s="1024"/>
      <c r="I52" s="669"/>
      <c r="J52" s="1024"/>
      <c r="K52" s="290"/>
      <c r="X52" s="759">
        <v>0</v>
      </c>
    </row>
    <row s="1636" customFormat="1" customHeight="1" ht="11.25">
      <c r="A53" s="2393"/>
      <c r="B53" s="512"/>
      <c r="D53" s="666" t="s">
        <v>319</v>
      </c>
      <c r="E53" s="668" t="s">
        <v>874</v>
      </c>
      <c r="F53" s="661" t="s">
        <v>863</v>
      </c>
      <c r="G53" s="669"/>
      <c r="H53" s="1024"/>
      <c r="I53" s="669"/>
      <c r="J53" s="1024"/>
      <c r="K53" s="290"/>
      <c r="X53" s="759">
        <v>0</v>
      </c>
    </row>
    <row s="1636" customFormat="1" customHeight="1" ht="11.25">
      <c r="A54" s="2393"/>
      <c r="B54" s="512"/>
      <c r="D54" s="666" t="s">
        <v>886</v>
      </c>
      <c r="E54" s="668" t="s">
        <v>875</v>
      </c>
      <c r="F54" s="661" t="s">
        <v>863</v>
      </c>
      <c r="G54" s="669"/>
      <c r="H54" s="1024"/>
      <c r="I54" s="669"/>
      <c r="J54" s="1024"/>
      <c r="K54" s="290"/>
      <c r="X54" s="759">
        <v>0</v>
      </c>
    </row>
    <row s="1636" customFormat="1" customHeight="1" ht="11.25">
      <c r="A55" s="2393"/>
      <c r="B55" s="512"/>
      <c r="D55" s="666" t="s">
        <v>887</v>
      </c>
      <c r="E55" s="668" t="s">
        <v>876</v>
      </c>
      <c r="F55" s="661" t="s">
        <v>863</v>
      </c>
      <c r="G55" s="669"/>
      <c r="H55" s="1024"/>
      <c r="I55" s="669"/>
      <c r="J55" s="1024"/>
      <c r="K55" s="290"/>
      <c r="X55" s="759">
        <v>0</v>
      </c>
    </row>
    <row s="1636" customFormat="1" customHeight="1" ht="11.25">
      <c r="A56" s="2393"/>
      <c r="B56" s="512"/>
      <c r="D56" s="666" t="s">
        <v>888</v>
      </c>
      <c r="E56" s="672" t="s">
        <v>878</v>
      </c>
      <c r="F56" s="661" t="s">
        <v>863</v>
      </c>
      <c r="G56" s="669"/>
      <c r="H56" s="1024"/>
      <c r="I56" s="669"/>
      <c r="J56" s="1024"/>
      <c r="K56" s="290"/>
      <c r="X56" s="759">
        <v>0</v>
      </c>
    </row>
    <row s="1636" customFormat="1" customHeight="1" ht="11.25">
      <c r="A57" s="2393"/>
      <c r="B57" s="512"/>
      <c r="D57" s="666" t="s">
        <v>889</v>
      </c>
      <c r="E57" s="672" t="s">
        <v>880</v>
      </c>
      <c r="F57" s="661" t="s">
        <v>863</v>
      </c>
      <c r="G57" s="669"/>
      <c r="H57" s="1024"/>
      <c r="I57" s="669"/>
      <c r="J57" s="1024"/>
      <c r="K57" s="290"/>
      <c r="X57" s="759">
        <v>0</v>
      </c>
    </row>
    <row s="1636" customFormat="1" customHeight="1" ht="11.25">
      <c r="A58" s="2393"/>
      <c r="B58" s="512"/>
      <c r="D58" s="666" t="s">
        <v>890</v>
      </c>
      <c r="E58" s="668" t="s">
        <v>882</v>
      </c>
      <c r="F58" s="661" t="s">
        <v>863</v>
      </c>
      <c r="G58" s="669"/>
      <c r="H58" s="1024"/>
      <c r="I58" s="669"/>
      <c r="J58" s="1024"/>
      <c r="K58" s="290"/>
      <c r="X58" s="759">
        <v>0</v>
      </c>
    </row>
    <row s="1636" customFormat="1" customHeight="1" ht="11.25">
      <c r="A59" s="2393"/>
      <c r="B59" s="512"/>
      <c r="D59" s="666" t="s">
        <v>891</v>
      </c>
      <c r="E59" s="668" t="s">
        <v>884</v>
      </c>
      <c r="F59" s="661" t="s">
        <v>863</v>
      </c>
      <c r="G59" s="669"/>
      <c r="H59" s="1024"/>
      <c r="I59" s="669"/>
      <c r="J59" s="1024"/>
      <c r="K59" s="290"/>
      <c r="X59" s="759">
        <v>0</v>
      </c>
    </row>
    <row s="1636" customFormat="1" customHeight="1" ht="33.75">
      <c r="A60" s="2393"/>
      <c r="B60" s="512"/>
      <c r="D60" s="666" t="s">
        <v>93</v>
      </c>
      <c r="E60" s="667" t="s">
        <v>892</v>
      </c>
      <c r="F60" s="722" t="s">
        <v>563</v>
      </c>
      <c r="G60" s="743"/>
      <c r="H60" s="1024"/>
      <c r="I60" s="743"/>
      <c r="J60" s="1024"/>
      <c r="K60" s="303" t="s">
        <v>893</v>
      </c>
      <c r="X60" s="759">
        <v>0</v>
      </c>
    </row>
    <row s="1636" customFormat="1" customHeight="1" ht="33.75">
      <c r="A61" s="2393"/>
      <c r="B61" s="512"/>
      <c r="D61" s="666" t="s">
        <v>94</v>
      </c>
      <c r="E61" s="667" t="s">
        <v>894</v>
      </c>
      <c r="F61" s="727" t="s">
        <v>824</v>
      </c>
      <c r="G61" s="669"/>
      <c r="H61" s="1024"/>
      <c r="I61" s="669"/>
      <c r="J61" s="1024"/>
      <c r="K61" s="290"/>
      <c r="X61" s="759">
        <v>0</v>
      </c>
    </row>
    <row s="1636" customFormat="1" customHeight="1" ht="22.5">
      <c r="A62" s="2393"/>
      <c r="B62" s="512" t="s">
        <v>593</v>
      </c>
      <c r="D62" s="666" t="s">
        <v>115</v>
      </c>
      <c r="E62" s="667" t="s">
        <v>895</v>
      </c>
      <c r="F62" s="727" t="s">
        <v>312</v>
      </c>
      <c r="G62" s="383"/>
      <c r="H62" s="1024"/>
      <c r="I62" s="383"/>
      <c r="J62" s="1024"/>
      <c r="K62" s="290" t="s">
        <v>636</v>
      </c>
      <c r="X62" s="759">
        <v>0</v>
      </c>
    </row>
    <row s="1636" customFormat="1" customHeight="1" ht="45">
      <c r="A63" s="2393"/>
      <c r="B63" s="512" t="s">
        <v>593</v>
      </c>
      <c r="D63" s="666" t="s">
        <v>896</v>
      </c>
      <c r="E63" s="668" t="s">
        <v>897</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113</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313</v>
      </c>
      <c r="E68" s="955" t="s">
        <v>903</v>
      </c>
      <c r="F68" s="661" t="s">
        <v>866</v>
      </c>
      <c r="G68" s="728"/>
      <c r="H68" s="520"/>
      <c r="I68" s="728"/>
      <c r="J68" s="520"/>
      <c r="K68" s="290"/>
      <c r="X68" s="759">
        <v>0</v>
      </c>
    </row>
    <row s="1636" customFormat="1" customHeight="1" ht="22.5" hidden="1">
      <c r="A69" s="2393"/>
      <c r="B69" s="512"/>
      <c r="D69" s="744" t="s">
        <v>316</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91</v>
      </c>
      <c r="E71" s="667" t="s">
        <v>906</v>
      </c>
      <c r="F71" s="661" t="s">
        <v>866</v>
      </c>
      <c r="G71" s="558"/>
      <c r="H71" s="1031"/>
      <c r="I71" s="558"/>
      <c r="J71" s="1031"/>
      <c r="K71" s="303"/>
      <c r="X71" s="759">
        <v>0</v>
      </c>
    </row>
    <row s="1636" customFormat="1" customHeight="1" ht="56.25" hidden="1">
      <c r="A72" s="2393"/>
      <c r="B72" s="512"/>
      <c r="D72" s="666" t="s">
        <v>92</v>
      </c>
      <c r="E72" s="667" t="s">
        <v>907</v>
      </c>
      <c r="F72" s="722" t="s">
        <v>563</v>
      </c>
      <c r="G72" s="743"/>
      <c r="H72" s="1024"/>
      <c r="I72" s="743"/>
      <c r="J72" s="1024"/>
      <c r="K72" s="303"/>
      <c r="X72" s="759">
        <v>0</v>
      </c>
    </row>
    <row s="1636" customFormat="1" customHeight="1" ht="33.75" hidden="1">
      <c r="A73" s="2393"/>
      <c r="B73" s="512"/>
      <c r="D73" s="666" t="s">
        <v>114</v>
      </c>
      <c r="E73" s="667" t="s">
        <v>908</v>
      </c>
      <c r="F73" s="727" t="s">
        <v>824</v>
      </c>
      <c r="G73" s="669"/>
      <c r="H73" s="1024"/>
      <c r="I73" s="669"/>
      <c r="J73" s="1024"/>
      <c r="K73" s="290"/>
      <c r="X73" s="759">
        <v>0</v>
      </c>
    </row>
    <row s="1636" customFormat="1" customHeight="1" ht="22.5" hidden="1">
      <c r="A74" s="2393"/>
      <c r="B74" s="512" t="s">
        <v>593</v>
      </c>
      <c r="D74" s="666" t="s">
        <v>93</v>
      </c>
      <c r="E74" s="667" t="s">
        <v>909</v>
      </c>
      <c r="F74" s="727" t="s">
        <v>312</v>
      </c>
      <c r="G74" s="383"/>
      <c r="H74" s="1024"/>
      <c r="I74" s="383"/>
      <c r="J74" s="1024"/>
      <c r="K74" s="290" t="s">
        <v>636</v>
      </c>
      <c r="X74" s="759">
        <v>0</v>
      </c>
    </row>
    <row s="1636" customFormat="1" customHeight="1" ht="45" hidden="1">
      <c r="A75" s="2393"/>
      <c r="B75" s="512" t="s">
        <v>593</v>
      </c>
      <c r="D75" s="666" t="s">
        <v>657</v>
      </c>
      <c r="E75" s="668" t="s">
        <v>910</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113</v>
      </c>
      <c r="E78" s="667" t="s">
        <v>914</v>
      </c>
      <c r="F78" s="722" t="s">
        <v>814</v>
      </c>
      <c r="G78" s="725"/>
      <c r="H78" s="1024"/>
      <c r="I78" s="725"/>
      <c r="J78" s="1024"/>
      <c r="K78" s="290" t="s">
        <v>915</v>
      </c>
      <c r="X78" s="759">
        <v>0</v>
      </c>
    </row>
    <row s="1636" customFormat="1" customHeight="1" ht="22.5" hidden="1">
      <c r="A79" s="2393"/>
      <c r="B79" s="512"/>
      <c r="D79" s="666" t="s">
        <v>91</v>
      </c>
      <c r="E79" s="723" t="s">
        <v>916</v>
      </c>
      <c r="F79" s="661" t="s">
        <v>863</v>
      </c>
      <c r="G79" s="725"/>
      <c r="H79" s="1024"/>
      <c r="I79" s="725"/>
      <c r="J79" s="1024"/>
      <c r="K79" s="290" t="s">
        <v>917</v>
      </c>
      <c r="X79" s="759">
        <v>0</v>
      </c>
    </row>
    <row s="1636" customFormat="1" customHeight="1" ht="11.25" hidden="1">
      <c r="A80" s="2393"/>
      <c r="B80" s="512"/>
      <c r="D80" s="666" t="s">
        <v>330</v>
      </c>
      <c r="E80" s="724" t="s">
        <v>918</v>
      </c>
      <c r="F80" s="661" t="s">
        <v>863</v>
      </c>
      <c r="G80" s="725"/>
      <c r="H80" s="1024"/>
      <c r="I80" s="725"/>
      <c r="J80" s="1024"/>
      <c r="K80" s="290"/>
      <c r="X80" s="759">
        <v>0</v>
      </c>
    </row>
    <row s="1636" customFormat="1" customHeight="1" ht="11.25" hidden="1">
      <c r="A81" s="2393"/>
      <c r="B81" s="512"/>
      <c r="D81" s="666" t="s">
        <v>338</v>
      </c>
      <c r="E81" s="724" t="s">
        <v>919</v>
      </c>
      <c r="F81" s="661" t="s">
        <v>863</v>
      </c>
      <c r="G81" s="725"/>
      <c r="H81" s="1024"/>
      <c r="I81" s="725"/>
      <c r="J81" s="1024"/>
      <c r="K81" s="290"/>
      <c r="X81" s="759">
        <v>0</v>
      </c>
    </row>
    <row s="1636" customFormat="1" customHeight="1" ht="11.25" hidden="1">
      <c r="A82" s="2393"/>
      <c r="B82" s="512"/>
      <c r="D82" s="666" t="s">
        <v>340</v>
      </c>
      <c r="E82" s="724" t="s">
        <v>920</v>
      </c>
      <c r="F82" s="661" t="s">
        <v>863</v>
      </c>
      <c r="G82" s="725"/>
      <c r="H82" s="1024"/>
      <c r="I82" s="725"/>
      <c r="J82" s="1024"/>
      <c r="K82" s="290"/>
      <c r="X82" s="759">
        <v>0</v>
      </c>
    </row>
    <row s="1636" customFormat="1" customHeight="1" ht="11.25" hidden="1">
      <c r="A83" s="2393"/>
      <c r="B83" s="512"/>
      <c r="D83" s="666" t="s">
        <v>342</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92</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114</v>
      </c>
      <c r="E95" s="667" t="s">
        <v>932</v>
      </c>
      <c r="F95" s="726" t="s">
        <v>563</v>
      </c>
      <c r="G95" s="728"/>
      <c r="H95" s="1024"/>
      <c r="I95" s="728"/>
      <c r="J95" s="1024"/>
      <c r="K95" s="290" t="s">
        <v>933</v>
      </c>
      <c r="X95" s="759">
        <v>0</v>
      </c>
    </row>
    <row s="1636" customFormat="1" customHeight="1" ht="33.75" hidden="1">
      <c r="A96" s="2393"/>
      <c r="B96" s="512"/>
      <c r="D96" s="666" t="s">
        <v>93</v>
      </c>
      <c r="E96" s="667" t="s">
        <v>934</v>
      </c>
      <c r="F96" s="727" t="s">
        <v>824</v>
      </c>
      <c r="G96" s="729"/>
      <c r="H96" s="1024"/>
      <c r="I96" s="729"/>
      <c r="J96" s="1024"/>
      <c r="K96" s="290"/>
      <c r="X96" s="759">
        <v>0</v>
      </c>
    </row>
    <row s="1636" customFormat="1" customHeight="1" ht="22.5" hidden="1">
      <c r="A97" s="2393"/>
      <c r="B97" s="512" t="s">
        <v>593</v>
      </c>
      <c r="D97" s="666" t="s">
        <v>94</v>
      </c>
      <c r="E97" s="667" t="s">
        <v>935</v>
      </c>
      <c r="F97" s="727" t="s">
        <v>312</v>
      </c>
      <c r="G97" s="386"/>
      <c r="H97" s="1024"/>
      <c r="I97" s="386"/>
      <c r="J97" s="1024"/>
      <c r="K97" s="290" t="s">
        <v>636</v>
      </c>
      <c r="X97" s="759">
        <v>0</v>
      </c>
    </row>
    <row s="1636" customFormat="1" customHeight="1" ht="45" hidden="1">
      <c r="A98" s="2393"/>
      <c r="B98" s="512" t="s">
        <v>593</v>
      </c>
      <c r="D98" s="666" t="s">
        <v>936</v>
      </c>
      <c r="E98" s="668" t="s">
        <v>937</v>
      </c>
      <c r="F98" s="722" t="s">
        <v>312</v>
      </c>
      <c r="G98" s="386"/>
      <c r="H98" s="1024"/>
      <c r="I98" s="386"/>
      <c r="J98" s="1024"/>
      <c r="K98" s="290" t="s">
        <v>636</v>
      </c>
      <c r="X98" s="759">
        <v>0</v>
      </c>
    </row>
    <row s="1636" customFormat="1" customHeight="1" ht="95.25" hidden="1">
      <c r="A99" s="2393"/>
      <c r="B99" s="512" t="s">
        <v>593</v>
      </c>
      <c r="D99" s="666" t="s">
        <v>115</v>
      </c>
      <c r="E99" s="667" t="s">
        <v>938</v>
      </c>
      <c r="F99" s="722" t="s">
        <v>312</v>
      </c>
      <c r="G99" s="386"/>
      <c r="H99" s="1024"/>
      <c r="I99" s="386"/>
      <c r="J99" s="1024"/>
      <c r="K99" s="290" t="s">
        <v>636</v>
      </c>
      <c r="X99" s="759">
        <v>0</v>
      </c>
    </row>
    <row s="1636" customFormat="1" customHeight="1" ht="22.5" hidden="1">
      <c r="A100" s="2393"/>
      <c r="B100" s="512" t="s">
        <v>593</v>
      </c>
      <c r="D100" s="666" t="s">
        <v>151</v>
      </c>
      <c r="E100" s="667" t="s">
        <v>939</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34688-2058-C14B-1E3C-0.5C4F536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Рязанская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89</v>
      </c>
      <c r="E10" s="524" t="s">
        <v>90</v>
      </c>
      <c r="F10" s="524" t="s">
        <v>111</v>
      </c>
      <c r="G10" s="2134" t="s">
        <v>89</v>
      </c>
      <c r="H10" s="2135"/>
      <c r="I10" s="524" t="s">
        <v>90</v>
      </c>
      <c r="J10" s="524" t="s">
        <v>111</v>
      </c>
      <c r="K10" s="2134" t="s">
        <v>89</v>
      </c>
      <c r="L10" s="2135"/>
      <c r="M10" s="524" t="s">
        <v>90</v>
      </c>
      <c r="N10" s="1628"/>
      <c r="AM10" s="584">
        <v>23</v>
      </c>
    </row>
    <row s="1854" customFormat="1" customHeight="1" ht="11.25" hidden="1">
      <c r="A11" s="594"/>
      <c r="B11" s="594"/>
      <c r="C11" s="594"/>
      <c r="D11" s="595" t="s">
        <v>112</v>
      </c>
      <c r="E11" s="595" t="s">
        <v>113</v>
      </c>
      <c r="F11" s="595" t="s">
        <v>91</v>
      </c>
      <c r="G11" s="2116" t="s">
        <v>92</v>
      </c>
      <c r="H11" s="2117"/>
      <c r="I11" s="595" t="s">
        <v>114</v>
      </c>
      <c r="J11" s="595" t="s">
        <v>93</v>
      </c>
      <c r="K11" s="2118" t="s">
        <v>94</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67</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D3BE3-4E8B-9179-4E51-0.000B3DA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492</v>
      </c>
      <c r="D3" s="690" t="str">
        <f>B3&amp;".1"</f>
        <v>.1</v>
      </c>
      <c r="E3" s="691" t="s">
        <v>940</v>
      </c>
      <c r="F3" s="692" t="s">
        <v>312</v>
      </c>
      <c r="G3" s="687"/>
      <c r="H3" s="402"/>
      <c r="I3" s="687"/>
      <c r="J3" s="402"/>
      <c r="K3" s="290" t="s">
        <v>941</v>
      </c>
      <c r="V3" s="506">
        <v>0</v>
      </c>
    </row>
    <row customHeight="1" ht="15" hidden="1">
      <c r="A4" s="506"/>
      <c r="B4" s="2398"/>
      <c r="C4" s="2399"/>
      <c r="D4" s="690" t="str">
        <f>B3&amp;".2"</f>
        <v>.2</v>
      </c>
      <c r="E4" s="691" t="s">
        <v>942</v>
      </c>
      <c r="F4" s="692" t="s">
        <v>312</v>
      </c>
      <c r="G4" s="1739" t="s">
        <v>28</v>
      </c>
      <c r="H4" s="402"/>
      <c r="I4" s="1739" t="s">
        <v>28</v>
      </c>
      <c r="J4" s="402"/>
      <c r="K4" s="290" t="s">
        <v>943</v>
      </c>
      <c r="V4" s="506">
        <v>0</v>
      </c>
    </row>
    <row s="1367" customFormat="1" customHeight="1" ht="15" hidden="1">
      <c r="C5" s="673"/>
      <c r="U5" s="421"/>
      <c r="V5" s="418">
        <v>0</v>
      </c>
    </row>
    <row customHeight="1" ht="22.5" hidden="1">
      <c r="A6" s="506"/>
      <c r="B6" s="2398"/>
      <c r="C6" s="2399" t="s">
        <v>492</v>
      </c>
      <c r="D6" s="690" t="str">
        <f>B6&amp;".1"</f>
        <v>.1</v>
      </c>
      <c r="E6" s="691" t="s">
        <v>944</v>
      </c>
      <c r="F6" s="692" t="s">
        <v>312</v>
      </c>
      <c r="G6" s="687"/>
      <c r="H6" s="402"/>
      <c r="I6" s="687"/>
      <c r="J6" s="402"/>
      <c r="K6" s="290" t="s">
        <v>945</v>
      </c>
      <c r="V6" s="506">
        <v>0</v>
      </c>
    </row>
    <row customHeight="1" ht="15" hidden="1">
      <c r="A7" s="506"/>
      <c r="B7" s="2398"/>
      <c r="C7" s="2399"/>
      <c r="D7" s="690" t="str">
        <f>B6&amp;".2"</f>
        <v>.2</v>
      </c>
      <c r="E7" s="691" t="s">
        <v>942</v>
      </c>
      <c r="F7" s="692" t="s">
        <v>312</v>
      </c>
      <c r="G7" s="1739" t="s">
        <v>28</v>
      </c>
      <c r="H7" s="402"/>
      <c r="I7" s="1739" t="s">
        <v>28</v>
      </c>
      <c r="J7" s="402"/>
      <c r="K7" s="290" t="s">
        <v>943</v>
      </c>
      <c r="V7" s="506">
        <v>0</v>
      </c>
    </row>
    <row s="1367" customFormat="1" customHeight="1" ht="15" hidden="1">
      <c r="C8" s="673"/>
      <c r="U8" s="421"/>
      <c r="V8" s="418">
        <v>0</v>
      </c>
    </row>
    <row customHeight="1" ht="22.5" hidden="1">
      <c r="A9" s="506"/>
      <c r="B9" s="2398"/>
      <c r="C9" s="2399" t="s">
        <v>492</v>
      </c>
      <c r="D9" s="690" t="str">
        <f>B9&amp;".1"</f>
        <v>.1</v>
      </c>
      <c r="E9" s="691" t="s">
        <v>946</v>
      </c>
      <c r="F9" s="692" t="s">
        <v>312</v>
      </c>
      <c r="G9" s="698" t="s">
        <v>28</v>
      </c>
      <c r="H9" s="402" t="s">
        <v>28</v>
      </c>
      <c r="I9" s="698" t="s">
        <v>28</v>
      </c>
      <c r="J9" s="402" t="s">
        <v>28</v>
      </c>
      <c r="K9" s="290"/>
      <c r="V9" s="506">
        <v>0</v>
      </c>
    </row>
    <row customHeight="1" ht="15" hidden="1">
      <c r="A10" s="506"/>
      <c r="B10" s="2398"/>
      <c r="C10" s="2399"/>
      <c r="D10" s="690" t="str">
        <f>B9&amp;".2"</f>
        <v>.2</v>
      </c>
      <c r="E10" s="691" t="s">
        <v>947</v>
      </c>
      <c r="F10" s="692" t="s">
        <v>312</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312</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492</v>
      </c>
      <c r="D13" s="690" t="str">
        <f>B13&amp;".1"</f>
        <v>.1</v>
      </c>
      <c r="E13" s="691" t="s">
        <v>951</v>
      </c>
      <c r="F13" s="692" t="s">
        <v>312</v>
      </c>
      <c r="G13" s="698" t="s">
        <v>28</v>
      </c>
      <c r="H13" s="402" t="s">
        <v>28</v>
      </c>
      <c r="I13" s="698" t="s">
        <v>28</v>
      </c>
      <c r="J13" s="402" t="s">
        <v>28</v>
      </c>
      <c r="K13" s="290" t="s">
        <v>952</v>
      </c>
      <c r="V13" s="506">
        <v>0</v>
      </c>
    </row>
    <row customHeight="1" ht="15" hidden="1">
      <c r="B14" s="2398"/>
      <c r="C14" s="2399"/>
      <c r="D14" s="690" t="str">
        <f>B13&amp;".2"</f>
        <v>.2</v>
      </c>
      <c r="E14" s="691" t="s">
        <v>953</v>
      </c>
      <c r="F14" s="692" t="s">
        <v>312</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Рязанская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89</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312</v>
      </c>
      <c r="G34" s="821" t="s">
        <v>312</v>
      </c>
      <c r="H34" s="821" t="s">
        <v>312</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312</v>
      </c>
      <c r="G36" s="815" t="s">
        <v>961</v>
      </c>
      <c r="H36" s="814" t="s">
        <v>312</v>
      </c>
      <c r="I36" s="525" t="s">
        <v>961</v>
      </c>
      <c r="J36" s="692" t="s">
        <v>312</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312</v>
      </c>
      <c r="G38" s="815" t="s">
        <v>961</v>
      </c>
      <c r="H38" s="816" t="s">
        <v>312</v>
      </c>
      <c r="I38" s="525" t="s">
        <v>961</v>
      </c>
      <c r="J38" s="522" t="s">
        <v>312</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D52B5-264C-A348-2C04-0.85FD367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Рязанская ГРЭС филиал ПАО "ОГК-2"</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90</v>
      </c>
      <c r="R10" s="916" t="s">
        <v>982</v>
      </c>
      <c r="S10" s="916" t="s">
        <v>983</v>
      </c>
      <c r="T10" s="917" t="s">
        <v>984</v>
      </c>
      <c r="U10" s="916" t="s">
        <v>90</v>
      </c>
      <c r="V10" s="916" t="s">
        <v>985</v>
      </c>
      <c r="W10" s="916" t="s">
        <v>983</v>
      </c>
      <c r="X10" s="917" t="s">
        <v>984</v>
      </c>
      <c r="Y10" s="302" t="s">
        <v>986</v>
      </c>
      <c r="Z10" s="2102" t="s">
        <v>89</v>
      </c>
      <c r="AA10" s="2104"/>
      <c r="AB10" s="1050" t="s">
        <v>987</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975D9-BBEC-402E-49B4-0.CBCA990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Рязанская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1011</v>
      </c>
      <c r="K12" s="2128"/>
      <c r="L12" s="2233"/>
      <c r="M12" s="2233"/>
      <c r="N12" s="2128"/>
      <c r="O12" s="2128"/>
      <c r="P12" s="2419"/>
      <c r="Q12" s="2419"/>
      <c r="R12" s="2419"/>
      <c r="S12" s="1135" t="s">
        <v>87</v>
      </c>
      <c r="T12" s="1135" t="s">
        <v>88</v>
      </c>
      <c r="U12" s="1135" t="s">
        <v>86</v>
      </c>
      <c r="V12" s="1135" t="s">
        <v>1012</v>
      </c>
      <c r="W12" s="1135" t="s">
        <v>86</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6DFB3-3DCC-1FDC-A145-0.C40E145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Рязанская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313</v>
      </c>
      <c r="G30" s="1238" t="s">
        <v>1052</v>
      </c>
      <c r="H30" s="1237">
        <f>SUM(I30:J30)</f>
        <v>0</v>
      </c>
      <c r="I30" s="1236"/>
      <c r="J30" s="1226"/>
      <c r="K30" s="1235"/>
      <c r="W30" s="1156">
        <v>11</v>
      </c>
    </row>
    <row customHeight="1" ht="11.549999999999999">
      <c r="F31" s="1231" t="s">
        <v>316</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330</v>
      </c>
      <c r="G33" s="1238" t="s">
        <v>1055</v>
      </c>
      <c r="H33" s="1237">
        <f>SUM(I33:J33)</f>
        <v>0</v>
      </c>
      <c r="I33" s="1236"/>
      <c r="J33" s="1226"/>
      <c r="K33" s="1235"/>
      <c r="W33" s="1156">
        <v>46</v>
      </c>
    </row>
    <row customHeight="1" ht="11.549999999999999">
      <c r="F34" s="1231" t="s">
        <v>338</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112</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113</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313</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316</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E5DA8-8777-CB66-CA94-0.2FDB12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Рязанская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4E2F9-A944-F081-FCA5-0.E07B9B4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Рязанская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89</v>
      </c>
      <c r="E13" s="761" t="s">
        <v>308</v>
      </c>
      <c r="F13" s="761" t="s">
        <v>571</v>
      </c>
      <c r="G13" s="809" t="s">
        <v>309</v>
      </c>
      <c r="H13" s="755" t="s">
        <v>309</v>
      </c>
      <c r="I13" s="2128"/>
      <c r="S13" s="506">
        <v>34</v>
      </c>
    </row>
    <row customHeight="1" ht="15" hidden="1">
      <c r="C14" s="177"/>
      <c r="D14" s="594" t="s">
        <v>112</v>
      </c>
      <c r="E14" s="594" t="s">
        <v>113</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1119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1120</v>
      </c>
      <c r="E20" s="689"/>
      <c r="F20" s="510"/>
      <c r="G20" s="510"/>
      <c r="H20" s="510"/>
      <c r="I20" s="1764"/>
      <c r="S20" s="506">
        <v>0</v>
      </c>
    </row>
    <row customHeight="1" ht="29.25">
      <c r="C21" s="452"/>
      <c r="D21" s="540" t="s">
        <v>319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1121</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EA779-9C81-92F4-F612-0.5E24981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Рязанская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89</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312</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312</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113</v>
      </c>
      <c r="E23" s="198" t="s">
        <v>1127</v>
      </c>
      <c r="F23" s="1671" t="s">
        <v>312</v>
      </c>
      <c r="G23" s="346"/>
      <c r="I23" s="1625"/>
      <c r="J23" s="1625"/>
      <c r="Q23" s="1632">
        <v>0</v>
      </c>
    </row>
    <row s="1636" customFormat="1" customHeight="1" ht="14.25" hidden="1">
      <c r="A24" s="344"/>
      <c r="B24" s="1161"/>
      <c r="C24" s="377"/>
      <c r="D24" s="1674" t="s">
        <v>713</v>
      </c>
      <c r="E24" s="1673" t="s">
        <v>1128</v>
      </c>
      <c r="F24" s="1671" t="s">
        <v>312</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E4B8A-ADE1-C55D-49B6-0.30999DA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492</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492</v>
      </c>
      <c r="D4" s="1674"/>
      <c r="E4" s="206" t="s">
        <v>1131</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492</v>
      </c>
      <c r="D6" s="1674"/>
      <c r="E6" s="207" t="s">
        <v>1132</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492</v>
      </c>
      <c r="D8" s="1674"/>
      <c r="E8" s="207" t="s">
        <v>1133</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492</v>
      </c>
      <c r="D10" s="1674"/>
      <c r="E10" s="207" t="s">
        <v>1134</v>
      </c>
      <c r="F10" s="1671"/>
      <c r="G10" s="1675"/>
      <c r="H10" s="1671" t="s">
        <v>312</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Рязанская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89</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312</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312</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330</v>
      </c>
      <c r="E26" s="200"/>
      <c r="F26" s="199"/>
      <c r="G26" s="199" t="s">
        <v>312</v>
      </c>
      <c r="H26" s="214"/>
      <c r="I26" s="2170" t="s">
        <v>1141</v>
      </c>
      <c r="M26" s="84">
        <v>14</v>
      </c>
    </row>
    <row customHeight="1" ht="15.75">
      <c r="A27" s="1684" t="s">
        <v>112</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758</v>
      </c>
      <c r="E29" s="206" t="s">
        <v>1131</v>
      </c>
      <c r="F29" s="199"/>
      <c r="G29" s="258"/>
      <c r="H29" s="199" t="s">
        <v>312</v>
      </c>
      <c r="I29" s="2170" t="s">
        <v>1142</v>
      </c>
      <c r="M29" s="84">
        <v>20</v>
      </c>
    </row>
    <row customHeight="1" ht="15.75">
      <c r="A30" s="1684" t="s">
        <v>113</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1143</v>
      </c>
      <c r="E33" s="207" t="s">
        <v>1132</v>
      </c>
      <c r="F33" s="199"/>
      <c r="G33" s="258"/>
      <c r="H33" s="199" t="s">
        <v>312</v>
      </c>
      <c r="I33" s="2170" t="s">
        <v>1144</v>
      </c>
      <c r="M33" s="84">
        <v>14</v>
      </c>
    </row>
    <row customHeight="1" ht="15.75">
      <c r="A34" s="1684" t="s">
        <v>91</v>
      </c>
      <c r="C34" s="97"/>
      <c r="D34" s="110"/>
      <c r="E34" s="205" t="s">
        <v>328</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1145</v>
      </c>
      <c r="E36" s="207" t="s">
        <v>1133</v>
      </c>
      <c r="F36" s="199"/>
      <c r="G36" s="258"/>
      <c r="H36" s="199" t="s">
        <v>312</v>
      </c>
      <c r="I36" s="2144" t="s">
        <v>1146</v>
      </c>
      <c r="M36" s="84">
        <v>14</v>
      </c>
    </row>
    <row customHeight="1" ht="15.75">
      <c r="A37" s="1684" t="s">
        <v>92</v>
      </c>
      <c r="C37" s="97"/>
      <c r="D37" s="110"/>
      <c r="E37" s="205" t="s">
        <v>328</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888</v>
      </c>
      <c r="E39" s="207" t="s">
        <v>1134</v>
      </c>
      <c r="F39" s="199"/>
      <c r="G39" s="208"/>
      <c r="H39" s="199" t="s">
        <v>312</v>
      </c>
      <c r="I39" s="2170" t="s">
        <v>1147</v>
      </c>
      <c r="L39" s="156" t="s">
        <v>1135</v>
      </c>
      <c r="M39" s="84">
        <v>14</v>
      </c>
    </row>
    <row customHeight="1" ht="15.75">
      <c r="A40" s="1684" t="s">
        <v>114</v>
      </c>
      <c r="C40" s="97"/>
      <c r="D40" s="110"/>
      <c r="E40" s="205" t="s">
        <v>328</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0537F-149D-B30F-8F9C-0.69CB910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45994.49936342592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91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89</v>
      </c>
      <c r="F20" s="2225" t="s">
        <v>125</v>
      </c>
      <c r="G20" s="2225" t="s">
        <v>126</v>
      </c>
      <c r="H20" s="2387" t="s">
        <v>1151</v>
      </c>
      <c r="I20" s="2388"/>
      <c r="J20" s="2434"/>
      <c r="K20" s="2225" t="s">
        <v>309</v>
      </c>
      <c r="L20" s="2225" t="s">
        <v>396</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312</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170</v>
      </c>
      <c r="B30" s="1781" t="s">
        <v>171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176</v>
      </c>
      <c r="B33" s="1781" t="s">
        <v>177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182</v>
      </c>
      <c r="B36" s="1781" t="s">
        <v>183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188</v>
      </c>
      <c r="B39" s="1781" t="s">
        <v>189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194</v>
      </c>
      <c r="B42" s="1781" t="s">
        <v>195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200</v>
      </c>
      <c r="B45" s="1781" t="s">
        <v>201</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холодную воду артезианскую</v>
      </c>
      <c r="H51" s="1863"/>
      <c r="I51" s="1740"/>
      <c r="J51" s="1774"/>
      <c r="K51" s="1866"/>
      <c r="L51" s="1863" t="s">
        <v>312</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1155</v>
      </c>
      <c r="N85" s="335"/>
      <c r="AH85" s="375">
        <v>34</v>
      </c>
    </row>
    <row customHeight="1" ht="19.95">
      <c r="A86" s="1781"/>
      <c r="B86" s="1781"/>
      <c r="D86" s="377"/>
      <c r="E86" s="148" t="s">
        <v>91</v>
      </c>
      <c r="F86" s="2461" t="s">
        <v>1156</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170</v>
      </c>
      <c r="B93" s="1781" t="s">
        <v>171</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176</v>
      </c>
      <c r="B96" s="1781" t="s">
        <v>177</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182</v>
      </c>
      <c r="B99" s="1781" t="s">
        <v>183</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188</v>
      </c>
      <c r="B102" s="1781" t="s">
        <v>189</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194</v>
      </c>
      <c r="B105" s="1781" t="s">
        <v>195</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200</v>
      </c>
      <c r="B108" s="1781" t="s">
        <v>201</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Тариф на холодную воду артезианскую</v>
      </c>
      <c r="H114" s="1863"/>
      <c r="I114" s="1740"/>
      <c r="J114" s="1774"/>
      <c r="K114" s="1779"/>
      <c r="L114" s="1863" t="s">
        <v>312</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170</v>
      </c>
      <c r="B154" s="1781" t="s">
        <v>171</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176</v>
      </c>
      <c r="B157" s="1781" t="s">
        <v>177</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182</v>
      </c>
      <c r="B160" s="1781" t="s">
        <v>183</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188</v>
      </c>
      <c r="B163" s="1781" t="s">
        <v>189</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194</v>
      </c>
      <c r="B166" s="1781" t="s">
        <v>195</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200</v>
      </c>
      <c r="B169" s="1781" t="s">
        <v>201</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Тариф на холодную воду артезианскую</v>
      </c>
      <c r="H175" s="1863"/>
      <c r="I175" s="1740"/>
      <c r="J175" s="1774"/>
      <c r="K175" s="1779"/>
      <c r="L175" s="1863" t="s">
        <v>312</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170</v>
      </c>
      <c r="B215" s="1781" t="s">
        <v>171</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176</v>
      </c>
      <c r="B218" s="1781" t="s">
        <v>177</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182</v>
      </c>
      <c r="B221" s="1781" t="s">
        <v>183</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188</v>
      </c>
      <c r="B224" s="1781" t="s">
        <v>189</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194</v>
      </c>
      <c r="B227" s="1781" t="s">
        <v>195</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200</v>
      </c>
      <c r="B230" s="1781" t="s">
        <v>201</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Тариф на холодную воду артезианскую</v>
      </c>
      <c r="H236" s="1863"/>
      <c r="I236" s="1740"/>
      <c r="J236" s="1774"/>
      <c r="K236" s="1779"/>
      <c r="L236" s="1863" t="s">
        <v>312</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170</v>
      </c>
      <c r="B276" s="1781" t="s">
        <v>171</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176</v>
      </c>
      <c r="B279" s="1781" t="s">
        <v>177</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182</v>
      </c>
      <c r="B282" s="1781" t="s">
        <v>183</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188</v>
      </c>
      <c r="B285" s="1781" t="s">
        <v>189</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194</v>
      </c>
      <c r="B288" s="1781" t="s">
        <v>195</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200</v>
      </c>
      <c r="B291" s="1781" t="s">
        <v>201</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Тариф на холодную воду артезианскую</v>
      </c>
      <c r="H297" s="1863"/>
      <c r="I297" s="1740"/>
      <c r="J297" s="1774"/>
      <c r="K297" s="1779"/>
      <c r="L297" s="1863" t="s">
        <v>312</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35DA5-ED4E-AD34-8629-0.47E423A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Рязанская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89</v>
      </c>
      <c r="E9" s="109" t="s">
        <v>308</v>
      </c>
      <c r="F9" s="109" t="s">
        <v>309</v>
      </c>
      <c r="G9" s="109" t="s">
        <v>396</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1158</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B1524-D031-062B-D473-0.C2A5E145}" mc:Ignorable="x14ac xr xr2 xr3">
  <sheetPr>
    <tabColor rgb="FFCCCCFF"/>
  </sheetPr>
  <dimension ref="A1:AR146"/>
  <sheetViews>
    <sheetView topLeftCell="A1" showGridLines="0" zoomScale="90" workbookViewId="0">
      <selection activeCell="R81" sqref="R8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Рязанская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125</v>
      </c>
      <c r="F9" s="2104"/>
      <c r="G9" s="2128" t="s">
        <v>108</v>
      </c>
      <c r="H9" s="2128" t="s">
        <v>89</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90</v>
      </c>
      <c r="F10" s="1285" t="s">
        <v>131</v>
      </c>
      <c r="G10" s="2128"/>
      <c r="H10" s="2128"/>
      <c r="I10" s="2128"/>
      <c r="J10" s="2128"/>
      <c r="K10" s="111" t="s">
        <v>111</v>
      </c>
      <c r="L10" s="2128" t="s">
        <v>89</v>
      </c>
      <c r="M10" s="2128"/>
      <c r="N10" s="111" t="s">
        <v>132</v>
      </c>
      <c r="O10" s="111" t="s">
        <v>111</v>
      </c>
      <c r="P10" s="2128" t="s">
        <v>89</v>
      </c>
      <c r="Q10" s="2128"/>
      <c r="R10" s="111" t="s">
        <v>132</v>
      </c>
      <c r="S10" s="284" t="s">
        <v>111</v>
      </c>
      <c r="T10" s="2128" t="s">
        <v>89</v>
      </c>
      <c r="U10" s="2128"/>
      <c r="V10" s="284" t="s">
        <v>90</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91</v>
      </c>
      <c r="H11" s="2157" t="s">
        <v>114</v>
      </c>
      <c r="I11" s="2157"/>
      <c r="J11" s="1250" t="s">
        <v>93</v>
      </c>
      <c r="K11" s="1250" t="s">
        <v>94</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163</v>
      </c>
      <c r="AD23" s="1268" t="s">
        <v>164</v>
      </c>
      <c r="AE23" s="1268" t="s">
        <v>165</v>
      </c>
      <c r="AF23" s="1268" t="s">
        <v>166</v>
      </c>
      <c r="AG23" s="1268" t="s">
        <v>167</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170</v>
      </c>
      <c r="AD28" s="1268" t="s">
        <v>171</v>
      </c>
      <c r="AE28" s="1268" t="s">
        <v>172</v>
      </c>
      <c r="AF28" s="1268" t="s">
        <v>173</v>
      </c>
      <c r="AG28" s="1268" t="s">
        <v>174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176</v>
      </c>
      <c r="AD33" s="1268" t="s">
        <v>177</v>
      </c>
      <c r="AE33" s="1268" t="s">
        <v>178</v>
      </c>
      <c r="AF33" s="1268" t="s">
        <v>179</v>
      </c>
      <c r="AG33" s="1268" t="s">
        <v>180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182</v>
      </c>
      <c r="AD38" s="1268" t="s">
        <v>183</v>
      </c>
      <c r="AE38" s="1268" t="s">
        <v>184</v>
      </c>
      <c r="AF38" s="1268" t="s">
        <v>185</v>
      </c>
      <c r="AG38" s="1268" t="s">
        <v>186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188</v>
      </c>
      <c r="AD43" s="1268" t="s">
        <v>189</v>
      </c>
      <c r="AE43" s="1268" t="s">
        <v>190</v>
      </c>
      <c r="AF43" s="1268" t="s">
        <v>191</v>
      </c>
      <c r="AG43" s="1268" t="s">
        <v>192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194</v>
      </c>
      <c r="AD48" s="1268" t="s">
        <v>195</v>
      </c>
      <c r="AE48" s="1268" t="s">
        <v>196</v>
      </c>
      <c r="AF48" s="1268" t="s">
        <v>197</v>
      </c>
      <c r="AG48" s="1268" t="s">
        <v>198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199</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200</v>
      </c>
      <c r="AD53" s="1268" t="s">
        <v>201</v>
      </c>
      <c r="AE53" s="1268" t="s">
        <v>202</v>
      </c>
      <c r="AF53" s="1268" t="s">
        <v>203</v>
      </c>
      <c r="AG53" s="1268" t="s">
        <v>204</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205</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211</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212</v>
      </c>
      <c r="AD63" s="1268" t="s">
        <v>213</v>
      </c>
      <c r="AE63" s="1268" t="s">
        <v>214</v>
      </c>
      <c r="AF63" s="1268" t="s">
        <v>215</v>
      </c>
      <c r="AG63" s="1268" t="s">
        <v>216</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217</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218</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219</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220</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221</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222</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224</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225</v>
      </c>
      <c r="F79" s="2146" t="s">
        <v>67</v>
      </c>
      <c r="G79" s="2631" t="str">
        <f>INDEX(VD_NAME_LIST,MATCH("4189671",VD_ID_LIST,0))</f>
        <v>Холодное водоснабжение. Питьевая вода</v>
      </c>
      <c r="H79" s="2554"/>
      <c r="I79" s="2554">
        <v>1</v>
      </c>
      <c r="J79" s="2502" t="s">
        <v>226</v>
      </c>
      <c r="K79" s="2186" t="s">
        <v>67</v>
      </c>
      <c r="L79" s="2109"/>
      <c r="M79" s="2109" t="s">
        <v>112</v>
      </c>
      <c r="N79" s="2505" t="str">
        <f>IF(Z79="","",INDEX(TERRITORY_MR_LIST,MATCH(Z79,TERRITORY_LIST_ID,0)))</f>
        <v>Пронский муниципальный район, Новомичуринское МО</v>
      </c>
      <c r="O79" s="2186" t="s">
        <v>67</v>
      </c>
      <c r="P79" s="2109"/>
      <c r="Q79" s="2109" t="s">
        <v>112</v>
      </c>
      <c r="R79" s="2572" t="s">
        <v>48</v>
      </c>
      <c r="S79" s="2407" t="s">
        <v>19</v>
      </c>
      <c r="T79" s="2407"/>
      <c r="U79" s="2407" t="s">
        <v>112</v>
      </c>
      <c r="V79" s="1435"/>
      <c r="W79" s="2502"/>
      <c r="Y79" s="1268"/>
      <c r="Z79" s="1268" t="s">
        <v>99</v>
      </c>
      <c r="AA79" s="1268"/>
      <c r="AB79" s="1268" t="s">
        <v>227</v>
      </c>
      <c r="AC79" s="1268" t="s">
        <v>228</v>
      </c>
      <c r="AD79" s="1268" t="s">
        <v>229</v>
      </c>
      <c r="AE79" s="1268" t="s">
        <v>230</v>
      </c>
      <c r="AF79" s="1268" t="s">
        <v>231</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холодную воду артезианскую</v>
      </c>
      <c r="AK79" s="1268" t="str">
        <f>IF($K$79="нет","без дифференциации",IF($N$79=0,"",$N$79))</f>
        <v>Пронский муниципальный район, Новомичуринское МО</v>
      </c>
      <c r="AL79" s="1268" t="str">
        <f>IF($O$79="нет","без дифференциации",IF($R$79=0,"",$R$79))</f>
        <v>Рязанская ГРЭС филиал ПАО "ОГК-2"</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1"/>
      <c r="H80" s="2554"/>
      <c r="I80" s="2554"/>
      <c r="J80" s="2502"/>
      <c r="K80" s="2187"/>
      <c r="L80" s="2109"/>
      <c r="M80" s="2109"/>
      <c r="N80" s="2505"/>
      <c r="O80" s="2187"/>
      <c r="P80" s="2109"/>
      <c r="Q80" s="2109"/>
      <c r="R80" s="2572"/>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1"/>
      <c r="H81" s="2504"/>
      <c r="I81" s="2504"/>
      <c r="J81" s="2534"/>
      <c r="K81" s="2187"/>
      <c r="L81" s="2504"/>
      <c r="M81" s="2504"/>
      <c r="N81" s="2506"/>
      <c r="O81" s="2113"/>
      <c r="P81" s="2632"/>
      <c r="Q81" s="2633"/>
      <c r="R81" s="2634" t="s">
        <v>232</v>
      </c>
      <c r="S81" s="2635"/>
      <c r="T81" s="2635"/>
      <c r="U81" s="2635"/>
      <c r="V81" s="2635"/>
      <c r="W81" s="2636"/>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1"/>
      <c r="H82" s="2504"/>
      <c r="I82" s="2504"/>
      <c r="J82" s="2534"/>
      <c r="K82" s="2113"/>
      <c r="L82" s="2632"/>
      <c r="M82" s="2633"/>
      <c r="N82" s="2637" t="s">
        <v>233</v>
      </c>
      <c r="O82" s="2633"/>
      <c r="P82" s="2633"/>
      <c r="Q82" s="2633"/>
      <c r="R82" s="2633"/>
      <c r="S82" s="2635"/>
      <c r="T82" s="2635"/>
      <c r="U82" s="2635"/>
      <c r="V82" s="2635"/>
      <c r="W82" s="2638"/>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39"/>
      <c r="H83" s="2632"/>
      <c r="I83" s="2633"/>
      <c r="J83" s="2640" t="s">
        <v>234</v>
      </c>
      <c r="K83" s="2633"/>
      <c r="L83" s="2633"/>
      <c r="M83" s="2633"/>
      <c r="N83" s="2633"/>
      <c r="O83" s="2633"/>
      <c r="P83" s="2633"/>
      <c r="Q83" s="2633"/>
      <c r="R83" s="2633"/>
      <c r="S83" s="2635"/>
      <c r="T83" s="2635"/>
      <c r="U83" s="2635"/>
      <c r="V83" s="2635"/>
      <c r="W83" s="2638"/>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0 G81: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80 F81: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72441-15AD-C9C1-5772-0.CEB331B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1159</v>
      </c>
      <c r="E5" s="2238"/>
      <c r="F5" s="2238"/>
      <c r="G5" s="2238"/>
      <c r="H5" s="2238"/>
      <c r="I5" s="2238"/>
      <c r="J5" s="2238"/>
      <c r="V5" s="506">
        <v>63</v>
      </c>
    </row>
    <row customHeight="1" ht="15.75">
      <c r="C6" s="177"/>
      <c r="D6" s="2177" t="str">
        <f>IF(org=0,"Не определено",org)</f>
        <v>Рязанская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89</v>
      </c>
      <c r="E13" s="808" t="s">
        <v>308</v>
      </c>
      <c r="F13" s="808" t="s">
        <v>571</v>
      </c>
      <c r="G13" s="809" t="s">
        <v>309</v>
      </c>
      <c r="H13" s="808" t="s">
        <v>396</v>
      </c>
      <c r="I13" s="809" t="s">
        <v>309</v>
      </c>
      <c r="J13" s="808" t="s">
        <v>396</v>
      </c>
      <c r="K13" s="2233"/>
      <c r="V13" s="506">
        <v>34</v>
      </c>
    </row>
    <row customHeight="1" ht="15" hidden="1">
      <c r="C14" s="177"/>
      <c r="D14" s="594" t="s">
        <v>112</v>
      </c>
      <c r="E14" s="594" t="s">
        <v>113</v>
      </c>
      <c r="F14" s="594" t="s">
        <v>91</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1160</v>
      </c>
      <c r="F17" s="522" t="s">
        <v>312</v>
      </c>
      <c r="G17" s="679"/>
      <c r="H17" s="679"/>
      <c r="I17" s="679"/>
      <c r="J17" s="679"/>
      <c r="K17" s="290" t="s">
        <v>1161</v>
      </c>
      <c r="V17" s="506">
        <v>0</v>
      </c>
    </row>
    <row customHeight="1" ht="48.29999999999999">
      <c r="A18" s="506"/>
      <c r="C18" s="527"/>
      <c r="D18" s="522">
        <v>3</v>
      </c>
      <c r="E18" s="280" t="s">
        <v>819</v>
      </c>
      <c r="F18" s="522" t="s">
        <v>312</v>
      </c>
      <c r="G18" s="810" t="s">
        <v>312</v>
      </c>
      <c r="H18" s="811" t="s">
        <v>312</v>
      </c>
      <c r="I18" s="522" t="s">
        <v>312</v>
      </c>
      <c r="J18" s="579" t="s">
        <v>312</v>
      </c>
      <c r="K18" s="290" t="s">
        <v>1162</v>
      </c>
      <c r="V18" s="506">
        <v>46</v>
      </c>
    </row>
    <row customHeight="1" ht="35.699999999999996">
      <c r="A19" s="506"/>
      <c r="C19" s="527"/>
      <c r="D19" s="540" t="s">
        <v>330</v>
      </c>
      <c r="E19" s="560" t="s">
        <v>821</v>
      </c>
      <c r="F19" s="522" t="s">
        <v>822</v>
      </c>
      <c r="G19" s="818"/>
      <c r="H19" s="107"/>
      <c r="I19" s="818"/>
      <c r="J19" s="819"/>
      <c r="K19" s="680"/>
      <c r="V19" s="506">
        <v>34</v>
      </c>
    </row>
    <row customHeight="1" ht="35.699999999999996">
      <c r="A20" s="506"/>
      <c r="C20" s="527"/>
      <c r="D20" s="1891" t="s">
        <v>338</v>
      </c>
      <c r="E20" s="560" t="s">
        <v>823</v>
      </c>
      <c r="F20" s="522" t="s">
        <v>824</v>
      </c>
      <c r="G20" s="818"/>
      <c r="H20" s="107"/>
      <c r="I20" s="818"/>
      <c r="J20" s="107"/>
      <c r="K20" s="680"/>
      <c r="V20" s="506">
        <v>34</v>
      </c>
    </row>
    <row customHeight="1" ht="48.29999999999999">
      <c r="A21" s="506"/>
      <c r="C21" s="527"/>
      <c r="D21" s="1891" t="s">
        <v>340</v>
      </c>
      <c r="E21" s="560" t="s">
        <v>825</v>
      </c>
      <c r="F21" s="522" t="s">
        <v>576</v>
      </c>
      <c r="G21" s="681"/>
      <c r="H21" s="107"/>
      <c r="I21" s="681"/>
      <c r="J21" s="107"/>
      <c r="K21" s="680"/>
      <c r="V21" s="506">
        <v>46</v>
      </c>
    </row>
    <row customHeight="1" ht="67.5" hidden="1">
      <c r="A22" s="506"/>
      <c r="C22" s="527"/>
      <c r="D22" s="522">
        <v>5</v>
      </c>
      <c r="E22" s="280" t="s">
        <v>1163</v>
      </c>
      <c r="F22" s="522" t="s">
        <v>563</v>
      </c>
      <c r="G22" s="682"/>
      <c r="H22" s="683"/>
      <c r="I22" s="682"/>
      <c r="J22" s="683"/>
      <c r="K22" s="290" t="s">
        <v>1164</v>
      </c>
      <c r="V22" s="506">
        <v>0</v>
      </c>
    </row>
    <row customHeight="1" ht="33.75" hidden="1">
      <c r="C23" s="452"/>
      <c r="D23" s="522">
        <v>6</v>
      </c>
      <c r="E23" s="280" t="s">
        <v>1165</v>
      </c>
      <c r="F23" s="522" t="s">
        <v>1166</v>
      </c>
      <c r="G23" s="682"/>
      <c r="H23" s="682"/>
      <c r="I23" s="682"/>
      <c r="J23" s="682"/>
      <c r="K23" s="290" t="s">
        <v>1167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26D06-C96A-851C-009C-0.B0CBD98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812</v>
      </c>
      <c r="BI1" s="1071"/>
      <c r="BJ1" s="1072" t="s">
        <v>1208</v>
      </c>
      <c r="BK1" s="1071"/>
      <c r="BL1" s="1073" t="s">
        <v>911</v>
      </c>
      <c r="BM1" s="1071"/>
      <c r="BN1" s="1074" t="s">
        <v>1209</v>
      </c>
      <c r="BS1" s="1428"/>
    </row>
    <row customHeight="1" ht="11.25">
      <c r="A2" s="1075" t="s">
        <v>1210</v>
      </c>
      <c r="B2" s="1076">
        <v>2000</v>
      </c>
      <c r="C2" s="1076">
        <v>2022</v>
      </c>
      <c r="D2" s="1076" t="s">
        <v>67</v>
      </c>
      <c r="E2" s="1077" t="s">
        <v>1211</v>
      </c>
      <c r="F2" s="1077" t="s">
        <v>1212</v>
      </c>
      <c r="G2" s="1077" t="s">
        <v>1213</v>
      </c>
      <c r="H2" s="1078" t="s">
        <v>56</v>
      </c>
      <c r="I2" s="1077" t="s">
        <v>112</v>
      </c>
      <c r="J2" s="1077" t="s">
        <v>1214</v>
      </c>
      <c r="K2" s="1079" t="s">
        <v>1215</v>
      </c>
      <c r="L2" s="1080"/>
      <c r="M2" s="1079">
        <v>1</v>
      </c>
      <c r="N2" s="1163" t="s">
        <v>1216</v>
      </c>
      <c r="O2" s="1078" t="s">
        <v>1217</v>
      </c>
      <c r="P2" s="1081" t="s">
        <v>37</v>
      </c>
      <c r="Q2" s="1082" t="s">
        <v>500</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113</v>
      </c>
      <c r="J3" s="1077" t="s">
        <v>561</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1223</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91</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1223</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92</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169</v>
      </c>
      <c r="Y5" s="1076" t="s">
        <v>1317</v>
      </c>
      <c r="Z5" s="1092">
        <v>1</v>
      </c>
      <c r="AF5" s="1078" t="s">
        <v>1318</v>
      </c>
      <c r="AH5" s="1077" t="s">
        <v>1319</v>
      </c>
      <c r="AK5" s="1077" t="s">
        <v>1320</v>
      </c>
      <c r="AM5" s="1077" t="s">
        <v>1321</v>
      </c>
      <c r="AP5" s="1088" t="s">
        <v>169</v>
      </c>
      <c r="AQ5" s="1089" t="s">
        <v>169</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1222</v>
      </c>
      <c r="BS5" s="1430"/>
      <c r="BT5" s="1282">
        <v>64236871</v>
      </c>
      <c r="BU5" s="1069" t="s">
        <v>235</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114</v>
      </c>
      <c r="J6" s="1068" t="s">
        <v>1335</v>
      </c>
      <c r="L6" s="1080">
        <f>SUM(kind_of_control_method_filter)</f>
        <v>0</v>
      </c>
      <c r="N6" s="1093" t="s">
        <v>1336</v>
      </c>
      <c r="O6" s="1077" t="s">
        <v>1337</v>
      </c>
      <c r="R6" s="144" t="s">
        <v>500</v>
      </c>
      <c r="T6" s="1078" t="s">
        <v>1338</v>
      </c>
      <c r="U6" s="1080" t="s">
        <v>1318</v>
      </c>
      <c r="V6" s="1084">
        <v>5</v>
      </c>
      <c r="W6" s="1085"/>
      <c r="X6" s="1076" t="s">
        <v>175</v>
      </c>
      <c r="Y6" s="1076" t="s">
        <v>1339</v>
      </c>
      <c r="Z6" s="1092"/>
      <c r="AA6" s="1095"/>
      <c r="AH6" s="1077" t="s">
        <v>1340</v>
      </c>
      <c r="AK6" s="1077" t="s">
        <v>1341</v>
      </c>
      <c r="AM6" s="1077" t="s">
        <v>1342</v>
      </c>
      <c r="AP6" s="1088" t="s">
        <v>175</v>
      </c>
      <c r="AQ6" s="1089" t="s">
        <v>175</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240</v>
      </c>
      <c r="BV6" s="1071"/>
      <c r="BW6" s="1696">
        <v>4213768</v>
      </c>
      <c r="BX6" s="1694" t="s">
        <v>260</v>
      </c>
      <c r="BZ6" s="1282">
        <v>64237510</v>
      </c>
      <c r="CA6" s="1069" t="s">
        <v>1350</v>
      </c>
    </row>
    <row customHeight="1" ht="11.25">
      <c r="A7" s="1075" t="s">
        <v>1351</v>
      </c>
      <c r="B7" s="1076">
        <v>2005</v>
      </c>
      <c r="E7" s="1077" t="s">
        <v>1352</v>
      </c>
      <c r="F7" s="1094"/>
      <c r="H7" s="1078" t="s">
        <v>1353</v>
      </c>
      <c r="I7" s="1077" t="s">
        <v>93</v>
      </c>
      <c r="J7" s="1077" t="s">
        <v>1354</v>
      </c>
      <c r="N7" s="1097" t="s">
        <v>1355</v>
      </c>
      <c r="O7" s="1077" t="s">
        <v>1356</v>
      </c>
      <c r="U7" s="1080" t="s">
        <v>19</v>
      </c>
      <c r="V7" s="371" t="s">
        <v>93</v>
      </c>
      <c r="W7" s="1085"/>
      <c r="X7" s="1076" t="s">
        <v>181</v>
      </c>
      <c r="Y7" s="1076" t="s">
        <v>1317</v>
      </c>
      <c r="Z7" s="1092"/>
      <c r="AA7" s="1095"/>
      <c r="AH7" s="1077" t="s">
        <v>1357</v>
      </c>
      <c r="AK7" s="1077" t="s">
        <v>1358</v>
      </c>
      <c r="AM7" s="1077" t="s">
        <v>1359</v>
      </c>
      <c r="AP7" s="1088" t="s">
        <v>181</v>
      </c>
      <c r="AQ7" s="1089" t="s">
        <v>181</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245</v>
      </c>
      <c r="BV7" s="1071"/>
      <c r="BW7" s="1696">
        <v>4213769</v>
      </c>
      <c r="BX7" s="1694" t="s">
        <v>1367</v>
      </c>
      <c r="BZ7" s="1282">
        <v>64237511</v>
      </c>
      <c r="CA7" s="1069" t="s">
        <v>275</v>
      </c>
    </row>
    <row customHeight="1" ht="11.25">
      <c r="A8" s="1075" t="s">
        <v>1368</v>
      </c>
      <c r="B8" s="1076">
        <v>2006</v>
      </c>
      <c r="E8" s="1077" t="s">
        <v>1369</v>
      </c>
      <c r="F8" s="1094"/>
      <c r="H8" s="1078" t="s">
        <v>1370</v>
      </c>
      <c r="I8" s="1077" t="s">
        <v>94</v>
      </c>
      <c r="J8" s="1077" t="s">
        <v>1371</v>
      </c>
      <c r="N8" s="1164" t="s">
        <v>1372</v>
      </c>
      <c r="O8" s="1077" t="s">
        <v>1373</v>
      </c>
      <c r="V8" s="371" t="s">
        <v>94</v>
      </c>
      <c r="W8" s="1085"/>
      <c r="X8" s="1076" t="s">
        <v>187</v>
      </c>
      <c r="Y8" s="1076" t="s">
        <v>1317</v>
      </c>
      <c r="Z8" s="1092"/>
      <c r="AA8" s="1095"/>
      <c r="AK8" s="1077" t="s">
        <v>1374</v>
      </c>
      <c r="AP8" s="1088" t="s">
        <v>187</v>
      </c>
      <c r="AQ8" s="1089" t="s">
        <v>187</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169</v>
      </c>
      <c r="BS8" s="1430"/>
      <c r="BT8" s="1282">
        <v>64236874</v>
      </c>
      <c r="BU8" s="1296" t="s">
        <v>1383</v>
      </c>
      <c r="BV8" s="1071"/>
      <c r="BW8" s="1696">
        <v>4213770</v>
      </c>
      <c r="BX8" s="1697" t="s">
        <v>1384</v>
      </c>
      <c r="BZ8" s="1282">
        <v>64237512</v>
      </c>
      <c r="CA8" s="1069" t="s">
        <v>270</v>
      </c>
    </row>
    <row customHeight="1" ht="11.25">
      <c r="A9" s="1075" t="s">
        <v>1385</v>
      </c>
      <c r="B9" s="1076">
        <v>2007</v>
      </c>
      <c r="E9" s="1077" t="s">
        <v>1386</v>
      </c>
      <c r="F9" s="1094"/>
      <c r="G9" s="1068" t="s">
        <v>1387</v>
      </c>
      <c r="H9" s="1068" t="s">
        <v>1388</v>
      </c>
      <c r="I9" s="1077" t="s">
        <v>115</v>
      </c>
      <c r="O9" s="1077" t="s">
        <v>1389</v>
      </c>
      <c r="V9" s="371" t="s">
        <v>115</v>
      </c>
      <c r="W9" s="1085"/>
      <c r="X9" s="1076" t="s">
        <v>193</v>
      </c>
      <c r="Y9" s="1076" t="s">
        <v>1223</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175</v>
      </c>
      <c r="BS9" s="1430"/>
      <c r="BT9" s="1282">
        <v>64236875</v>
      </c>
      <c r="BU9" s="1069" t="s">
        <v>250</v>
      </c>
      <c r="BV9" s="1071"/>
      <c r="BW9" s="1691"/>
      <c r="BX9" s="1691"/>
    </row>
    <row customHeight="1" ht="11.25">
      <c r="A10" s="1075" t="s">
        <v>1399</v>
      </c>
      <c r="B10" s="1076">
        <v>2008</v>
      </c>
      <c r="E10" s="1077" t="s">
        <v>1400</v>
      </c>
      <c r="F10" s="1094"/>
      <c r="G10" s="1077" t="s">
        <v>1401</v>
      </c>
      <c r="H10" s="1077" t="s">
        <v>1402</v>
      </c>
      <c r="I10" s="1077" t="s">
        <v>151</v>
      </c>
      <c r="J10" s="1068" t="s">
        <v>1403</v>
      </c>
      <c r="K10" s="1068" t="s">
        <v>1404</v>
      </c>
      <c r="O10" s="1077" t="s">
        <v>1405</v>
      </c>
      <c r="V10" s="372" t="s">
        <v>151</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181</v>
      </c>
      <c r="BS10" s="1430"/>
      <c r="BT10" s="1282">
        <v>64236876</v>
      </c>
      <c r="BU10" s="1069" t="s">
        <v>225</v>
      </c>
      <c r="BV10" s="1071"/>
      <c r="BW10" s="1691"/>
      <c r="BX10" s="1691"/>
    </row>
    <row customHeight="1" ht="11.25">
      <c r="A11" s="1075" t="s">
        <v>1415</v>
      </c>
      <c r="B11" s="1076">
        <v>2009</v>
      </c>
      <c r="E11" s="1077" t="s">
        <v>1416</v>
      </c>
      <c r="F11" s="1094"/>
      <c r="G11" s="1077" t="s">
        <v>1417</v>
      </c>
      <c r="H11" s="1077" t="s">
        <v>1418</v>
      </c>
      <c r="I11" s="1077" t="s">
        <v>152</v>
      </c>
      <c r="J11" s="1078" t="s">
        <v>1419</v>
      </c>
      <c r="K11" s="1100" t="s">
        <v>1420</v>
      </c>
      <c r="O11" s="1078" t="s">
        <v>1421</v>
      </c>
      <c r="V11" s="371" t="s">
        <v>152</v>
      </c>
      <c r="W11" s="276"/>
      <c r="X11" s="1085" t="s">
        <v>1391</v>
      </c>
      <c r="Y11" s="1076" t="s">
        <v>1422</v>
      </c>
      <c r="Z11" s="1092"/>
      <c r="AP11" s="1088" t="s">
        <v>193</v>
      </c>
      <c r="AQ11" s="1090" t="s">
        <v>193</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187</v>
      </c>
      <c r="BS11" s="1430"/>
      <c r="BW11" s="1691"/>
      <c r="BX11" s="1691"/>
    </row>
    <row customHeight="1" ht="11.25">
      <c r="A12" s="1075" t="s">
        <v>1429</v>
      </c>
      <c r="B12" s="1076">
        <v>2010</v>
      </c>
      <c r="E12" s="1077" t="s">
        <v>1430</v>
      </c>
      <c r="F12" s="1094"/>
      <c r="G12" s="1077" t="s">
        <v>1418</v>
      </c>
      <c r="I12" s="1077" t="s">
        <v>153</v>
      </c>
      <c r="J12" s="1078" t="s">
        <v>1431</v>
      </c>
      <c r="K12" s="1100" t="s">
        <v>1432</v>
      </c>
      <c r="O12" s="1078" t="s">
        <v>500</v>
      </c>
      <c r="V12" s="371" t="s">
        <v>153</v>
      </c>
      <c r="W12" s="1090"/>
      <c r="X12" s="1085" t="s">
        <v>1433</v>
      </c>
      <c r="Y12" s="1076" t="s">
        <v>1223</v>
      </c>
      <c r="AP12" s="1088"/>
      <c r="AW12" s="1121" t="s">
        <v>152</v>
      </c>
      <c r="AX12" s="1121" t="s">
        <v>152</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154</v>
      </c>
      <c r="K13" s="1100" t="s">
        <v>1390</v>
      </c>
      <c r="V13" s="371" t="s">
        <v>154</v>
      </c>
      <c r="W13" s="1090"/>
      <c r="X13" s="1090"/>
      <c r="Y13" s="1090"/>
      <c r="AW13" s="1121" t="s">
        <v>153</v>
      </c>
      <c r="AX13" s="1121" t="s">
        <v>153</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155</v>
      </c>
      <c r="J14" s="1068" t="s">
        <v>1448</v>
      </c>
      <c r="N14" s="1068" t="s">
        <v>1449</v>
      </c>
      <c r="V14" s="1084">
        <v>13</v>
      </c>
      <c r="W14" s="1085"/>
      <c r="X14" s="1085" t="s">
        <v>1257</v>
      </c>
      <c r="Y14" s="1076" t="s">
        <v>1223</v>
      </c>
      <c r="AW14" s="1121" t="s">
        <v>154</v>
      </c>
      <c r="AX14" s="1121" t="s">
        <v>154</v>
      </c>
      <c r="AZ14" s="1068" t="s">
        <v>1450</v>
      </c>
      <c r="BB14" s="1121" t="s">
        <v>1451</v>
      </c>
      <c r="BC14" s="1121" t="s">
        <v>1443</v>
      </c>
      <c r="BE14" s="1121">
        <v>2012</v>
      </c>
      <c r="BH14" s="1069" t="s">
        <v>1366</v>
      </c>
      <c r="BJ14" s="1218" t="s">
        <v>1452</v>
      </c>
      <c r="BL14" s="1218" t="s">
        <v>1452</v>
      </c>
      <c r="BN14" s="1069" t="s">
        <v>1453</v>
      </c>
      <c r="BQ14" s="1282">
        <v>4213782</v>
      </c>
      <c r="BR14" s="1069" t="s">
        <v>193</v>
      </c>
      <c r="BS14" s="1430"/>
      <c r="BT14" s="1071"/>
      <c r="BU14" s="1071"/>
      <c r="BV14" s="1071"/>
      <c r="BW14" s="1695"/>
      <c r="BX14" s="1691"/>
    </row>
    <row customHeight="1" ht="19.5">
      <c r="A15" s="1075" t="s">
        <v>1454</v>
      </c>
      <c r="B15" s="1076">
        <v>2013</v>
      </c>
      <c r="E15" s="1699" t="s">
        <v>1455</v>
      </c>
      <c r="G15" s="1068" t="s">
        <v>1456</v>
      </c>
      <c r="H15" s="1068" t="s">
        <v>1457</v>
      </c>
      <c r="I15" s="1079" t="s">
        <v>156</v>
      </c>
      <c r="J15" s="1090" t="s">
        <v>588</v>
      </c>
      <c r="N15" s="1159" t="s">
        <v>1458</v>
      </c>
      <c r="X15" s="1088"/>
      <c r="AW15" s="1121" t="s">
        <v>155</v>
      </c>
      <c r="AX15" s="1121" t="s">
        <v>155</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561</v>
      </c>
      <c r="N16" s="1159" t="s">
        <v>1467</v>
      </c>
      <c r="AW16" s="1121" t="s">
        <v>156</v>
      </c>
      <c r="AX16" s="1121" t="s">
        <v>156</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168</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299</v>
      </c>
    </row>
    <row customHeight="1" ht="21">
      <c r="A23" s="1075" t="s">
        <v>1534</v>
      </c>
      <c r="B23" s="1076">
        <v>2021</v>
      </c>
      <c r="AW23" s="1121" t="s">
        <v>1535</v>
      </c>
      <c r="AX23" s="1121" t="s">
        <v>1535</v>
      </c>
      <c r="AZ23" s="1121" t="s">
        <v>1536</v>
      </c>
      <c r="BB23" s="1121" t="s">
        <v>1537</v>
      </c>
      <c r="BC23" s="1121" t="s">
        <v>1234</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492</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01.01.2026</v>
      </c>
      <c r="F29" s="1106" t="str">
        <f>IF(TEMPLATE_GROUP="","",INDEX(EndDateList,MATCH(TEMPLATE_GROUP,CodeTemplateList,0),1))</f>
        <v>31.12.2030</v>
      </c>
      <c r="H29" s="1107" t="s">
        <v>1573</v>
      </c>
      <c r="AX29" s="1121" t="s">
        <v>1574</v>
      </c>
      <c r="AZ29" s="1121" t="s">
        <v>1218</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01.01.2026</v>
      </c>
      <c r="F32" s="1106" t="str">
        <f>IF(TEMPLATE_GROUP="","",INDEX(EndDateList,MATCH(TEMPLATE_GROUP,CodeTemplateList,0),1))</f>
        <v>31.12.2030</v>
      </c>
      <c r="H32" s="1111" t="s">
        <v>1584</v>
      </c>
      <c r="O32" s="1075" t="s">
        <v>1217</v>
      </c>
      <c r="AX32" s="1121" t="s">
        <v>1585</v>
      </c>
      <c r="AZ32" s="1121" t="s">
        <v>1314</v>
      </c>
      <c r="BE32" s="1121">
        <v>2030</v>
      </c>
      <c r="BJ32" s="1069" t="s">
        <v>1470</v>
      </c>
      <c r="BL32" s="1069" t="s">
        <v>1470</v>
      </c>
    </row>
    <row customHeight="1" ht="11.25">
      <c r="A33" s="1075" t="s">
        <v>1586</v>
      </c>
      <c r="O33" s="1075" t="s">
        <v>1243</v>
      </c>
      <c r="AX33" s="1121" t="s">
        <v>1587</v>
      </c>
      <c r="AZ33" s="1121" t="s">
        <v>500</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858</v>
      </c>
      <c r="F36" s="1114" t="str">
        <f>INDEX(E37:E41,MATCH(TEMPLATE_SPHERE,F37:F41,0))</f>
        <v>холодного водоснабжения</v>
      </c>
      <c r="G36" s="1114" t="str">
        <f>INDEX(G37:G41,MATCH(TEMPLATE_SPHERE,F37:F41,0))</f>
        <v>холодное водоснабжение</v>
      </c>
      <c r="O36" s="1075" t="s">
        <v>1337</v>
      </c>
      <c r="AX36" s="1121" t="s">
        <v>1596</v>
      </c>
      <c r="AZ36" s="1121" t="s">
        <v>500</v>
      </c>
      <c r="BE36" s="1121">
        <v>2034</v>
      </c>
      <c r="BL36" s="1069" t="s">
        <v>1597</v>
      </c>
    </row>
    <row customHeight="1" ht="11.25">
      <c r="A37" s="1075" t="s">
        <v>1598</v>
      </c>
      <c r="E37" s="408" t="s">
        <v>1599</v>
      </c>
      <c r="F37" s="1115" t="s">
        <v>812</v>
      </c>
      <c r="G37" s="408" t="s">
        <v>1600</v>
      </c>
      <c r="O37" s="1075" t="s">
        <v>1356</v>
      </c>
      <c r="AX37" s="1121" t="s">
        <v>1601</v>
      </c>
      <c r="AZ37" s="1121" t="s">
        <v>1245</v>
      </c>
      <c r="BE37" s="1121">
        <v>2035</v>
      </c>
    </row>
    <row customHeight="1" ht="11.25">
      <c r="A38" s="1075" t="s">
        <v>1602</v>
      </c>
      <c r="E38" s="408" t="s">
        <v>1603</v>
      </c>
      <c r="F38" s="1116" t="s">
        <v>858</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911</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898</v>
      </c>
      <c r="G40" s="408" t="s">
        <v>1618</v>
      </c>
      <c r="O40" s="1075" t="s">
        <v>1405</v>
      </c>
      <c r="AX40" s="1121" t="s">
        <v>1619</v>
      </c>
      <c r="BE40" s="1121">
        <v>2038</v>
      </c>
      <c r="BH40" s="1069" t="s">
        <v>1620</v>
      </c>
      <c r="BJ40" s="1218" t="s">
        <v>1031</v>
      </c>
      <c r="BL40" s="1218" t="s">
        <v>1031</v>
      </c>
      <c r="BN40" s="1069" t="s">
        <v>1065</v>
      </c>
    </row>
    <row customHeight="1" ht="11.25">
      <c r="A41" s="1075" t="s">
        <v>1621</v>
      </c>
      <c r="E41" s="408" t="s">
        <v>1622</v>
      </c>
      <c r="F41" s="1116" t="s">
        <v>1623</v>
      </c>
      <c r="G41" s="408" t="s">
        <v>1622</v>
      </c>
      <c r="O41" s="1075" t="s">
        <v>1421</v>
      </c>
      <c r="AX41" s="1121" t="s">
        <v>1624</v>
      </c>
      <c r="AZ41" s="1068" t="s">
        <v>1625</v>
      </c>
      <c r="BE41" s="1121">
        <v>2039</v>
      </c>
      <c r="BH41" s="1069" t="s">
        <v>1626</v>
      </c>
      <c r="BJ41" s="1218" t="s">
        <v>1027</v>
      </c>
      <c r="BL41" s="1218" t="s">
        <v>1027</v>
      </c>
      <c r="BN41" s="1069" t="s">
        <v>1052</v>
      </c>
    </row>
    <row customHeight="1" ht="11.25">
      <c r="A42" s="1075" t="s">
        <v>1627</v>
      </c>
      <c r="AX42" s="1121" t="s">
        <v>1628</v>
      </c>
      <c r="AZ42" s="1121" t="s">
        <v>1217</v>
      </c>
      <c r="BE42" s="1121">
        <v>2040</v>
      </c>
      <c r="BH42" s="1069" t="s">
        <v>1049</v>
      </c>
      <c r="BJ42" s="1218" t="s">
        <v>1029</v>
      </c>
      <c r="BL42" s="1218" t="s">
        <v>1029</v>
      </c>
      <c r="BN42" s="1069" t="s">
        <v>1629</v>
      </c>
    </row>
    <row customHeight="1" ht="11.25">
      <c r="A43" s="1075" t="s">
        <v>1630</v>
      </c>
      <c r="AX43" s="1121" t="s">
        <v>1631</v>
      </c>
      <c r="AZ43" s="1121" t="s">
        <v>1243</v>
      </c>
      <c r="BE43" s="1121">
        <v>2041</v>
      </c>
      <c r="BH43" s="1069" t="s">
        <v>1632</v>
      </c>
      <c r="BJ43" s="1218" t="s">
        <v>1626</v>
      </c>
      <c r="BL43" s="1218" t="s">
        <v>1626</v>
      </c>
      <c r="BN43" s="1069" t="s">
        <v>1633</v>
      </c>
    </row>
    <row customHeight="1" ht="11.25">
      <c r="A44" s="1075" t="s">
        <v>1634</v>
      </c>
      <c r="G44" s="1095">
        <f>YEAR(TODAY())</f>
        <v>2025</v>
      </c>
      <c r="I44" s="800" t="s">
        <v>1635</v>
      </c>
      <c r="J44" s="1090" t="s">
        <v>1636</v>
      </c>
      <c r="K44" s="1090" t="s">
        <v>1637</v>
      </c>
      <c r="AX44" s="1121" t="s">
        <v>1638</v>
      </c>
      <c r="AZ44" s="1121" t="s">
        <v>1279</v>
      </c>
      <c r="BE44" s="1121">
        <v>2042</v>
      </c>
      <c r="BH44" s="1069" t="s">
        <v>1639</v>
      </c>
      <c r="BJ44" s="1218" t="s">
        <v>1049</v>
      </c>
      <c r="BL44" s="1218" t="s">
        <v>1049</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1312</v>
      </c>
      <c r="BE45" s="1121">
        <v>2043</v>
      </c>
      <c r="BH45" s="1069" t="s">
        <v>1648</v>
      </c>
      <c r="BJ45" s="1218" t="s">
        <v>1043</v>
      </c>
      <c r="BL45" s="1218" t="s">
        <v>1043</v>
      </c>
      <c r="BN45" s="1069" t="s">
        <v>1649</v>
      </c>
    </row>
    <row customHeight="1" ht="11.25">
      <c r="A46" s="1075" t="s">
        <v>1650</v>
      </c>
      <c r="E46" s="408" t="s">
        <v>26</v>
      </c>
      <c r="F46" s="1115" t="s">
        <v>1651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1652</v>
      </c>
      <c r="AZ46" s="1121" t="s">
        <v>1337</v>
      </c>
      <c r="BE46" s="1121">
        <v>2044</v>
      </c>
      <c r="BH46" s="1069" t="s">
        <v>1052</v>
      </c>
      <c r="BJ46" s="1218" t="s">
        <v>1033</v>
      </c>
      <c r="BL46" s="1218" t="s">
        <v>1033</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1656</v>
      </c>
      <c r="AZ47" s="1121" t="s">
        <v>1356</v>
      </c>
      <c r="BE47" s="1121">
        <v>2045</v>
      </c>
      <c r="BH47" s="1069" t="s">
        <v>1629</v>
      </c>
      <c r="BJ47" s="1218" t="s">
        <v>1035</v>
      </c>
      <c r="BL47" s="1218" t="s">
        <v>1035</v>
      </c>
      <c r="BN47" s="1069" t="s">
        <v>1657</v>
      </c>
    </row>
    <row customHeight="1" ht="11.25">
      <c r="A48" s="1075" t="s">
        <v>1658</v>
      </c>
      <c r="E48" s="408" t="s">
        <v>1659</v>
      </c>
      <c r="F48" s="1116" t="s">
        <v>1660</v>
      </c>
      <c r="G48" s="1117" t="str">
        <f>_xlfn.IFERROR(IF(f_year="","01.01."&amp;CURRENT_YEAR,"01.01."&amp;f_year),"01.01."&amp;CURRENT_YEAR)</f>
        <v>01.01.2025</v>
      </c>
      <c r="H48" s="1117" t="str">
        <f>_xlfn.IFERROR(IF(f_year="","31.12."&amp;CURRENT_YEAR,"31.12."&amp;f_year),"31.12."&amp;CURRENT_YEAR)</f>
        <v>31.12.2025</v>
      </c>
      <c r="I48" s="1743">
        <f>IF(f_year="",TRUE,FALSE)</f>
        <v>1</v>
      </c>
      <c r="J48" s="1746" t="s">
        <v>1661</v>
      </c>
      <c r="K48" s="1747"/>
      <c r="AX48" s="1121" t="s">
        <v>1662</v>
      </c>
      <c r="AZ48" s="1121" t="s">
        <v>1373</v>
      </c>
      <c r="BE48" s="1121">
        <v>2046</v>
      </c>
      <c r="BH48" s="1069" t="s">
        <v>1633</v>
      </c>
      <c r="BJ48" s="1218" t="s">
        <v>1037</v>
      </c>
      <c r="BL48" s="1218" t="s">
        <v>1037</v>
      </c>
      <c r="BN48" s="1069" t="s">
        <v>1663</v>
      </c>
    </row>
    <row customHeight="1" ht="11.25">
      <c r="A49" s="1075" t="s">
        <v>1664</v>
      </c>
      <c r="E49" s="408" t="s">
        <v>1665</v>
      </c>
      <c r="F49" s="1116" t="s">
        <v>1666</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1667</v>
      </c>
      <c r="AZ49" s="1121" t="s">
        <v>1389</v>
      </c>
      <c r="BE49" s="1121">
        <v>2047</v>
      </c>
      <c r="BH49" s="1069" t="s">
        <v>1053</v>
      </c>
      <c r="BJ49" s="1218" t="s">
        <v>1039</v>
      </c>
      <c r="BL49" s="1218" t="s">
        <v>1039</v>
      </c>
    </row>
    <row customHeight="1" ht="11.25">
      <c r="A50" s="1075" t="s">
        <v>1668</v>
      </c>
      <c r="E50" s="408" t="s">
        <v>1669</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1670</v>
      </c>
      <c r="AZ50" s="1121" t="s">
        <v>1405</v>
      </c>
      <c r="BE50" s="1121">
        <v>2048</v>
      </c>
      <c r="BH50" s="1069" t="s">
        <v>1640</v>
      </c>
      <c r="BJ50" s="1218" t="s">
        <v>1041</v>
      </c>
      <c r="BL50" s="1218" t="s">
        <v>1041</v>
      </c>
    </row>
    <row customHeight="1" ht="11.25">
      <c r="A51" s="1075" t="s">
        <v>1671</v>
      </c>
      <c r="E51" s="408" t="s">
        <v>1672</v>
      </c>
      <c r="F51" s="1116" t="s">
        <v>1673</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1421</v>
      </c>
      <c r="BE51" s="1121">
        <v>2049</v>
      </c>
      <c r="BH51" s="1069" t="s">
        <v>1649</v>
      </c>
      <c r="BJ51" s="1218" t="s">
        <v>1675</v>
      </c>
      <c r="BL51" s="1218" t="s">
        <v>1675</v>
      </c>
    </row>
    <row customHeight="1" ht="11.25">
      <c r="A52" s="1075" t="s">
        <v>1676</v>
      </c>
      <c r="E52" s="408" t="s">
        <v>1677</v>
      </c>
      <c r="F52" s="1116" t="s">
        <v>1643</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1678</v>
      </c>
      <c r="AZ52" s="1121" t="s">
        <v>500</v>
      </c>
      <c r="BE52" s="1121">
        <v>2050</v>
      </c>
      <c r="BH52" s="1069" t="s">
        <v>1653</v>
      </c>
      <c r="BJ52" s="1218" t="s">
        <v>1052</v>
      </c>
      <c r="BL52" s="1218" t="s">
        <v>1052</v>
      </c>
    </row>
    <row customHeight="1" ht="11.25">
      <c r="A53" s="1075" t="s">
        <v>1679</v>
      </c>
      <c r="E53" s="408" t="s">
        <v>1680</v>
      </c>
      <c r="F53" s="1116" t="s">
        <v>1680</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1681</v>
      </c>
      <c r="K53" s="1747"/>
      <c r="AX53" s="1121" t="s">
        <v>1682</v>
      </c>
      <c r="BE53" s="1121">
        <v>2051</v>
      </c>
      <c r="BH53" s="1069" t="s">
        <v>1657</v>
      </c>
      <c r="BJ53" s="1218" t="s">
        <v>1629</v>
      </c>
      <c r="BL53" s="1218" t="s">
        <v>1629</v>
      </c>
    </row>
    <row customHeight="1" ht="11.25">
      <c r="A54" s="1075" t="s">
        <v>1683</v>
      </c>
      <c r="AX54" s="1121" t="s">
        <v>1684</v>
      </c>
      <c r="AZ54" s="1068" t="s">
        <v>1685</v>
      </c>
      <c r="BE54" s="1121">
        <v>2052</v>
      </c>
      <c r="BH54" s="1069" t="s">
        <v>1663</v>
      </c>
      <c r="BJ54" s="1218" t="s">
        <v>1633</v>
      </c>
      <c r="BL54" s="1218" t="s">
        <v>1633</v>
      </c>
    </row>
    <row customHeight="1" ht="11.25">
      <c r="A55" s="1075" t="s">
        <v>1686</v>
      </c>
      <c r="AX55" s="1121" t="s">
        <v>1687</v>
      </c>
      <c r="AZ55" s="1121" t="s">
        <v>1219</v>
      </c>
      <c r="BE55" s="1121">
        <v>2053</v>
      </c>
      <c r="BH55" s="1071" t="s">
        <v>28</v>
      </c>
      <c r="BJ55" s="1218" t="s">
        <v>1053</v>
      </c>
      <c r="BL55" s="1218" t="s">
        <v>1053</v>
      </c>
    </row>
    <row customHeight="1" ht="11.25">
      <c r="A56" s="1075" t="s">
        <v>1688</v>
      </c>
      <c r="D56" s="1119" t="s">
        <v>1689</v>
      </c>
      <c r="E56" s="1096" t="s">
        <v>114</v>
      </c>
      <c r="F56" s="1075" t="s">
        <v>1690</v>
      </c>
      <c r="AX56" s="1121" t="s">
        <v>1691</v>
      </c>
      <c r="AZ56" s="1121" t="s">
        <v>1247</v>
      </c>
      <c r="BE56" s="1121">
        <v>2054</v>
      </c>
      <c r="BH56" s="1071" t="s">
        <v>28</v>
      </c>
      <c r="BJ56" s="1218" t="s">
        <v>1640</v>
      </c>
      <c r="BL56" s="1218" t="s">
        <v>1640</v>
      </c>
    </row>
    <row customHeight="1" ht="11.25">
      <c r="A57" s="1075" t="s">
        <v>1692</v>
      </c>
      <c r="D57" s="1119" t="s">
        <v>1693</v>
      </c>
      <c r="E57" s="1096" t="s">
        <v>114</v>
      </c>
      <c r="F57" s="1075" t="s">
        <v>1690</v>
      </c>
      <c r="AX57" s="1121" t="s">
        <v>1694</v>
      </c>
      <c r="AZ57" s="1121" t="s">
        <v>1282</v>
      </c>
      <c r="BE57" s="1121">
        <v>2055</v>
      </c>
      <c r="BJ57" s="1218" t="s">
        <v>1649</v>
      </c>
      <c r="BL57" s="1218" t="s">
        <v>1649</v>
      </c>
    </row>
    <row customHeight="1" ht="11.25">
      <c r="A58" s="1075" t="s">
        <v>1695</v>
      </c>
      <c r="D58" s="1119" t="s">
        <v>1696</v>
      </c>
      <c r="E58" s="1096" t="s">
        <v>114</v>
      </c>
      <c r="F58" s="1075" t="s">
        <v>1690</v>
      </c>
      <c r="AX58" s="1121" t="s">
        <v>1697</v>
      </c>
      <c r="BE58" s="1121">
        <v>2056</v>
      </c>
      <c r="BJ58" s="1218" t="s">
        <v>1653</v>
      </c>
      <c r="BL58" s="1218" t="s">
        <v>1653</v>
      </c>
    </row>
    <row customHeight="1" ht="11.25">
      <c r="A59" s="1075" t="s">
        <v>1698</v>
      </c>
      <c r="D59" s="1119" t="s">
        <v>134</v>
      </c>
      <c r="E59" s="1096" t="s">
        <v>1585</v>
      </c>
      <c r="F59" s="1075" t="s">
        <v>1699</v>
      </c>
      <c r="AX59" s="1121" t="s">
        <v>1700</v>
      </c>
      <c r="AZ59" s="1068" t="s">
        <v>1701</v>
      </c>
      <c r="BE59" s="1121">
        <v>2057</v>
      </c>
      <c r="BJ59" s="1218" t="s">
        <v>1657</v>
      </c>
      <c r="BL59" s="1218" t="s">
        <v>1657</v>
      </c>
    </row>
    <row customHeight="1" ht="11.25">
      <c r="A60" s="1075" t="s">
        <v>1702</v>
      </c>
      <c r="D60" s="1119" t="s">
        <v>1703</v>
      </c>
      <c r="E60" s="1096" t="s">
        <v>1585</v>
      </c>
      <c r="F60" s="1075" t="s">
        <v>1699</v>
      </c>
      <c r="AX60" s="1121" t="s">
        <v>1704</v>
      </c>
      <c r="AZ60" s="1121" t="s">
        <v>1220</v>
      </c>
      <c r="BE60" s="1121">
        <v>2058</v>
      </c>
      <c r="BJ60" s="1218" t="s">
        <v>1663</v>
      </c>
      <c r="BL60" s="1218" t="s">
        <v>1663</v>
      </c>
    </row>
    <row customHeight="1" ht="11.25">
      <c r="A61" s="1075" t="s">
        <v>1705</v>
      </c>
      <c r="D61" s="1119" t="s">
        <v>1706</v>
      </c>
      <c r="E61" s="1096" t="s">
        <v>1585</v>
      </c>
      <c r="F61" s="1075" t="s">
        <v>1699</v>
      </c>
      <c r="AX61" s="1121" t="s">
        <v>1707</v>
      </c>
      <c r="AZ61" s="1121" t="s">
        <v>1248</v>
      </c>
      <c r="BE61" s="1121">
        <v>2059</v>
      </c>
      <c r="BL61" s="1218" t="s">
        <v>1045</v>
      </c>
    </row>
    <row customHeight="1" ht="11.25">
      <c r="A62" s="1075" t="s">
        <v>1708</v>
      </c>
      <c r="D62" s="1119" t="s">
        <v>133</v>
      </c>
      <c r="E62" s="1096">
        <v>30</v>
      </c>
      <c r="F62" s="1075" t="s">
        <v>1699</v>
      </c>
      <c r="AZ62" s="1121" t="s">
        <v>1283</v>
      </c>
      <c r="BE62" s="1121">
        <v>2060</v>
      </c>
      <c r="BL62" s="1218" t="s">
        <v>1047</v>
      </c>
    </row>
    <row customHeight="1" ht="11.25">
      <c r="A63" s="1075" t="s">
        <v>1709</v>
      </c>
      <c r="D63" s="1119" t="s">
        <v>1710</v>
      </c>
      <c r="E63" s="1096">
        <v>31</v>
      </c>
      <c r="F63" s="1075" t="s">
        <v>1699</v>
      </c>
      <c r="AZ63" s="1121" t="s">
        <v>1315</v>
      </c>
      <c r="BE63" s="1121">
        <v>2061</v>
      </c>
    </row>
    <row customHeight="1" ht="11.25">
      <c r="A64" s="1075" t="s">
        <v>1711</v>
      </c>
      <c r="D64" s="1119" t="s">
        <v>1712</v>
      </c>
      <c r="E64" s="1096">
        <v>31</v>
      </c>
      <c r="F64" s="1075" t="s">
        <v>1699</v>
      </c>
      <c r="AZ64" s="1121" t="s">
        <v>1338</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1221</v>
      </c>
      <c r="BE67" s="1121">
        <v>2065</v>
      </c>
    </row>
    <row customHeight="1" ht="11.25">
      <c r="A68" s="1075" t="s">
        <v>1717</v>
      </c>
      <c r="AZ68" s="1121" t="s">
        <v>1249</v>
      </c>
      <c r="BE68" s="1121">
        <v>2066</v>
      </c>
      <c r="BH68" s="1068" t="s">
        <v>1718</v>
      </c>
      <c r="BJ68" s="1068" t="s">
        <v>1719</v>
      </c>
      <c r="BL68" s="1068" t="s">
        <v>1720</v>
      </c>
      <c r="BN68" s="1068" t="s">
        <v>1721</v>
      </c>
    </row>
    <row customHeight="1" ht="11.25">
      <c r="A69" s="1075" t="s">
        <v>16</v>
      </c>
      <c r="AZ69" s="1121" t="s">
        <v>1284</v>
      </c>
      <c r="BE69" s="1121">
        <v>2067</v>
      </c>
      <c r="BH69" s="1069" t="s">
        <v>1722</v>
      </c>
      <c r="BI69" s="1118" t="s">
        <v>112</v>
      </c>
      <c r="BJ69" s="1069" t="s">
        <v>1723</v>
      </c>
      <c r="BK69" s="1118" t="s">
        <v>112</v>
      </c>
      <c r="BL69" s="1069" t="s">
        <v>1724</v>
      </c>
      <c r="BM69" s="1071" t="s">
        <v>112</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91</v>
      </c>
      <c r="BJ71" s="1069" t="s">
        <v>1733</v>
      </c>
      <c r="BK71" s="1118" t="s">
        <v>91</v>
      </c>
      <c r="BL71" s="1069" t="s">
        <v>1734</v>
      </c>
      <c r="BM71" s="1071" t="s">
        <v>91</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114</v>
      </c>
      <c r="BJ73" s="1069" t="s">
        <v>1741</v>
      </c>
      <c r="BK73" s="1118" t="s">
        <v>114</v>
      </c>
      <c r="BL73" s="1069" t="s">
        <v>1742</v>
      </c>
      <c r="BM73" s="1071" t="s">
        <v>114</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1230</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1023</v>
      </c>
    </row>
    <row customHeight="1" ht="11.25">
      <c r="A91" s="1075" t="s">
        <v>1799</v>
      </c>
      <c r="AZ91" s="1121" t="s">
        <v>1059</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576</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500</v>
      </c>
    </row>
    <row customHeight="1" ht="11.25">
      <c r="AZ116" s="1902" t="s">
        <v>1841</v>
      </c>
      <c r="BA116" s="1903" t="s">
        <v>1842</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3559-77C8-A858-29BF-0.C60F20E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492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Рязанская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89</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Рязанская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1858</v>
      </c>
      <c r="F13" s="1522" t="s">
        <v>312</v>
      </c>
      <c r="G13" s="475"/>
      <c r="H13" s="1534"/>
      <c r="J13" s="456">
        <v>19</v>
      </c>
    </row>
    <row customHeight="1" ht="19.95">
      <c r="A14" s="503"/>
      <c r="B14" s="503"/>
      <c r="C14" s="458"/>
      <c r="D14" s="1524" t="s">
        <v>713</v>
      </c>
      <c r="E14" s="1525" t="s">
        <v>1859</v>
      </c>
      <c r="F14" s="1527"/>
      <c r="G14" s="1526" t="s">
        <v>1860</v>
      </c>
      <c r="H14" s="1534"/>
      <c r="J14" s="456">
        <v>19</v>
      </c>
    </row>
    <row customHeight="1" ht="19.95">
      <c r="A15" s="503"/>
      <c r="B15" s="503"/>
      <c r="C15" s="458"/>
      <c r="D15" s="1524" t="s">
        <v>313</v>
      </c>
      <c r="E15" s="1525" t="s">
        <v>1861</v>
      </c>
      <c r="F15" s="1527"/>
      <c r="G15" s="1526" t="s">
        <v>1862</v>
      </c>
      <c r="H15" s="1534"/>
      <c r="J15" s="456">
        <v>19</v>
      </c>
    </row>
    <row customHeight="1" ht="24">
      <c r="A16" s="503"/>
      <c r="B16" s="503"/>
      <c r="C16" s="458"/>
      <c r="D16" s="1524" t="s">
        <v>316</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92</v>
      </c>
      <c r="E18" s="1528" t="s">
        <v>1867</v>
      </c>
      <c r="F18" s="1527"/>
      <c r="G18" s="475" t="s">
        <v>1866</v>
      </c>
      <c r="H18" s="1534"/>
      <c r="I18" s="853"/>
      <c r="J18" s="456">
        <v>46</v>
      </c>
    </row>
    <row customHeight="1" ht="23.25">
      <c r="A19" s="503"/>
      <c r="B19" s="503"/>
      <c r="C19" s="458"/>
      <c r="D19" s="1521" t="s">
        <v>114</v>
      </c>
      <c r="E19" s="1528" t="s">
        <v>1868</v>
      </c>
      <c r="F19" s="1522" t="s">
        <v>312</v>
      </c>
      <c r="G19" s="2472" t="s">
        <v>1869</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93</v>
      </c>
      <c r="E22" s="475" t="s">
        <v>1870</v>
      </c>
      <c r="F22" s="1527"/>
      <c r="G22" s="475" t="s">
        <v>1871</v>
      </c>
      <c r="H22" s="1533"/>
      <c r="J22" s="502">
        <v>25</v>
      </c>
    </row>
    <row s="502" customFormat="1" customHeight="1" ht="19.95">
      <c r="A23" s="503"/>
      <c r="B23" s="503"/>
      <c r="C23" s="503"/>
      <c r="D23" s="1521" t="s">
        <v>94</v>
      </c>
      <c r="E23" s="1528" t="s">
        <v>1872</v>
      </c>
      <c r="F23" s="1532"/>
      <c r="G23" s="475" t="s">
        <v>1873</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F4282-A601-C935-11E1-0.884C38C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50</v>
      </c>
      <c r="H1" s="1632" t="s">
        <v>52</v>
      </c>
      <c r="IU1" s="1156" t="s">
        <v>14</v>
      </c>
    </row>
    <row s="1851" customFormat="1" customHeight="1" ht="22.5" hidden="1">
      <c r="A2" s="832"/>
      <c r="B2" s="1161">
        <v>1</v>
      </c>
      <c r="C2" s="1161"/>
      <c r="D2" s="1929" t="s">
        <v>492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89</v>
      </c>
      <c r="F8" s="1541" t="s">
        <v>1874</v>
      </c>
      <c r="G8" s="1541" t="s">
        <v>50</v>
      </c>
      <c r="H8" s="1541" t="s">
        <v>52</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FCAEF-DE66-9451-337E-0.A4D42B4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492</v>
      </c>
      <c r="E2" s="1890"/>
      <c r="F2" s="1893" t="str">
        <f>IF(ROIV_INFO_NAME="","",ROIV_INFO_NAME)</f>
        <v>Рязанская ГРЭС филиал ПАО "ОГК-2"</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Рязанская ГРЭС филиал ПАО "ОГК-2"</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3028-4468-4B5A-9158-0.81A7CA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492</v>
      </c>
      <c r="E2" s="1905"/>
      <c r="F2" s="1907" t="str">
        <f>IF(ROIV_INFO_NAME="","",ROIV_INFO_NAME)</f>
        <v>Рязанская ГРЭС филиал ПАО "ОГК-2"</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89</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Рязанская ГРЭС филиал ПАО "ОГК-2"</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C95B7-FE7C-6901-B10E-0.7836BA82}"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492</v>
      </c>
      <c r="E2" s="2128">
        <v>1</v>
      </c>
      <c r="F2" s="2304" t="str">
        <f>IF(region_name="","",region_name)</f>
        <v>Рязанская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89</v>
      </c>
      <c r="F11" s="2493" t="s">
        <v>310</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Рязанская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BDBE8-5F46-0B78-BB93-0.082D22B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89</v>
      </c>
      <c r="E9" s="2210" t="s">
        <v>1892</v>
      </c>
      <c r="F9" s="2210"/>
      <c r="G9" s="2210"/>
      <c r="H9" s="2210"/>
      <c r="I9" s="2210"/>
      <c r="M9" s="122">
        <v>28</v>
      </c>
    </row>
    <row customHeight="1" ht="24">
      <c r="D10" s="2210"/>
      <c r="E10" s="128" t="s">
        <v>1893</v>
      </c>
      <c r="F10" s="128" t="s">
        <v>1894</v>
      </c>
      <c r="G10" s="128" t="s">
        <v>1895</v>
      </c>
      <c r="H10" s="128" t="s">
        <v>396</v>
      </c>
      <c r="I10" s="2210"/>
      <c r="M10" s="122">
        <v>23</v>
      </c>
    </row>
    <row customHeight="1" ht="12" hidden="1">
      <c r="D11" s="88" t="s">
        <v>112</v>
      </c>
      <c r="E11" s="88" t="s">
        <v>92</v>
      </c>
      <c r="F11" s="88" t="s">
        <v>114</v>
      </c>
      <c r="G11" s="88" t="s">
        <v>93</v>
      </c>
      <c r="H11" s="88" t="s">
        <v>94</v>
      </c>
      <c r="I11" s="88" t="s">
        <v>115</v>
      </c>
      <c r="M11" s="122">
        <v>0</v>
      </c>
    </row>
    <row s="1824" customFormat="1" customHeight="1" ht="26.25">
      <c r="A12" s="146" t="s">
        <v>91</v>
      </c>
      <c r="B12" s="126" t="s">
        <v>28</v>
      </c>
      <c r="C12" s="127"/>
      <c r="D12" s="129" t="s">
        <v>112</v>
      </c>
      <c r="E12" s="382"/>
      <c r="F12" s="382"/>
      <c r="G12" s="1735" t="s">
        <v>28</v>
      </c>
      <c r="H12" s="383"/>
      <c r="I12" s="2170" t="s">
        <v>1896</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E82C9-2C54-A766-35BD-0.590CF91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89</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F0B5D-49D7-648C-29FA-0.4422F9B4}" mc:Ignorable="x14ac xr xr2 xr3">
  <sheetPr>
    <tabColor rgb="FFCCCCFF"/>
    <pageSetUpPr fitToPage="1"/>
  </sheetPr>
  <dimension ref="A1:M14"/>
  <sheetViews>
    <sheetView topLeftCell="A1"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89</v>
      </c>
      <c r="E9" s="109" t="s">
        <v>293</v>
      </c>
      <c r="M9" s="70">
        <v>16</v>
      </c>
    </row>
    <row customHeight="1" ht="12.75">
      <c r="C10" s="93"/>
      <c r="D10" s="88" t="s">
        <v>112</v>
      </c>
      <c r="E10" s="88" t="s">
        <v>113</v>
      </c>
      <c r="M10" s="70">
        <v>12</v>
      </c>
    </row>
    <row customHeight="1" ht="15" hidden="1">
      <c r="C11" s="93"/>
      <c r="D11" s="114">
        <v>0</v>
      </c>
      <c r="E11" s="150"/>
      <c r="M11" s="70">
        <v>0</v>
      </c>
    </row>
    <row customHeight="1" ht="48">
      <c r="A12" s="265"/>
      <c r="B12" s="265"/>
      <c r="C12" s="1818" t="s">
        <v>492</v>
      </c>
      <c r="D12" s="114" t="s">
        <v>112</v>
      </c>
      <c r="E12" s="115" t="s">
        <v>1903</v>
      </c>
      <c r="F12" s="265"/>
      <c r="G12" s="265"/>
      <c r="H12" s="265"/>
      <c r="I12" s="265"/>
      <c r="J12" s="265"/>
      <c r="K12" s="265"/>
      <c r="L12" s="265"/>
      <c r="M12" s="265"/>
    </row>
    <row customHeight="1" ht="14.699999999999998">
      <c r="C13" s="93"/>
      <c r="D13" s="110"/>
      <c r="E13" s="108" t="s">
        <v>1900</v>
      </c>
      <c r="M13" s="70">
        <v>14</v>
      </c>
    </row>
    <row customHeight="1" ht="14.25" hidden="1">
      <c r="A14" s="70" t="s">
        <v>83</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CD3C7-96CF-A3E8-81FA-0.30EAA7E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Рязанская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108</v>
      </c>
      <c r="F8" s="2193" t="s">
        <v>125</v>
      </c>
      <c r="G8" s="2194"/>
      <c r="H8" s="2193" t="s">
        <v>89</v>
      </c>
      <c r="I8" s="2194"/>
      <c r="J8" s="2128" t="s">
        <v>126</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90</v>
      </c>
      <c r="G9" s="2176" t="s">
        <v>131</v>
      </c>
      <c r="H9" s="2195"/>
      <c r="I9" s="2196"/>
      <c r="J9" s="2102"/>
      <c r="K9" s="1560"/>
      <c r="L9" s="2128" t="s">
        <v>294</v>
      </c>
      <c r="M9" s="2102"/>
      <c r="N9" s="2193" t="s">
        <v>89</v>
      </c>
      <c r="O9" s="2194"/>
      <c r="P9" s="2128" t="s">
        <v>132</v>
      </c>
      <c r="Q9" s="1557"/>
      <c r="R9" s="2128" t="s">
        <v>294</v>
      </c>
      <c r="S9" s="2102"/>
      <c r="T9" s="2193" t="s">
        <v>89</v>
      </c>
      <c r="U9" s="2194"/>
      <c r="V9" s="2128" t="s">
        <v>132</v>
      </c>
      <c r="W9" s="1557"/>
      <c r="X9" s="2128" t="s">
        <v>294</v>
      </c>
      <c r="Y9" s="2102"/>
      <c r="Z9" s="2193" t="s">
        <v>89</v>
      </c>
      <c r="AA9" s="2194"/>
      <c r="AB9" s="2128" t="s">
        <v>295</v>
      </c>
      <c r="AC9" s="1557"/>
      <c r="AD9" s="2128" t="s">
        <v>294</v>
      </c>
      <c r="AE9" s="2102"/>
      <c r="AF9" s="2193" t="s">
        <v>89</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133</v>
      </c>
      <c r="BM10" s="294">
        <v>23</v>
      </c>
    </row>
    <row customHeight="1" ht="15">
      <c r="D11" s="2184" t="s">
        <v>112</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B3E2-4377-78A6-ACC9-0.C0D3C7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EAD9D-3A29-3034-F6FF-0.FF3BDA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492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492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492</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492</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492</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1920</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112</v>
      </c>
      <c r="G139" s="2576" t="s">
        <v>28</v>
      </c>
      <c r="H139" s="290"/>
      <c r="I139" s="638" t="s">
        <v>112</v>
      </c>
      <c r="J139" s="1808" t="s">
        <v>1939</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112</v>
      </c>
      <c r="N154" s="2505" t="str">
        <f>IF(Z154="","",INDEX(TERRITORY_MR_LIST,MATCH(Z154,TERRITORY_LIST_ID,0)))</f>
        <v/>
      </c>
      <c r="O154" s="2186" t="s">
        <v>67</v>
      </c>
      <c r="P154" s="2109"/>
      <c r="Q154" s="2109" t="s">
        <v>112</v>
      </c>
      <c r="R154" s="2503" t="s">
        <v>28</v>
      </c>
      <c r="S154" s="2108" t="s">
        <v>67</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112</v>
      </c>
      <c r="N160" s="2505" t="str">
        <f>IF(Z160="","",INDEX(TERRITORY_MR_LIST,MATCH(Z160,TERRITORY_LIST_ID,0)))</f>
        <v/>
      </c>
      <c r="O160" s="2186" t="s">
        <v>67</v>
      </c>
      <c r="P160" s="2109"/>
      <c r="Q160" s="2109" t="s">
        <v>112</v>
      </c>
      <c r="R160" s="2503" t="s">
        <v>28</v>
      </c>
      <c r="S160" s="2108" t="s">
        <v>67</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67</v>
      </c>
      <c r="P165" s="2109"/>
      <c r="Q165" s="2109" t="s">
        <v>112</v>
      </c>
      <c r="R165" s="2503" t="s">
        <v>28</v>
      </c>
      <c r="S165" s="2108" t="s">
        <v>67</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67</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112</v>
      </c>
      <c r="N176" s="2505" t="str">
        <f>IF(Z176="","",INDEX(TERRITORY_MR_LIST,MATCH(Z176,TERRITORY_LIST_ID,0)))</f>
        <v/>
      </c>
      <c r="O176" s="2186" t="s">
        <v>67</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112</v>
      </c>
      <c r="N182" s="2505" t="str">
        <f>IF(Z182="","",INDEX(TERRITORY_MR_LIST,MATCH(Z182,TERRITORY_LIST_ID,0)))</f>
        <v/>
      </c>
      <c r="O182" s="2186" t="s">
        <v>67</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67</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112</v>
      </c>
      <c r="P202" s="2518"/>
      <c r="Q202" s="1581"/>
      <c r="R202" s="2186" t="s">
        <v>67</v>
      </c>
      <c r="S202" s="2186" t="s">
        <v>67</v>
      </c>
      <c r="T202" s="1856"/>
      <c r="U202" s="2109" t="s">
        <v>112</v>
      </c>
      <c r="V202" s="2525" t="str">
        <f>IF(AK202="","",INDEX(TERRITORY_MR_LIST,MATCH(AK202,TERRITORY_LIST_ID,0)))</f>
        <v/>
      </c>
      <c r="W202" s="1582"/>
      <c r="X202" s="2186" t="s">
        <v>67</v>
      </c>
      <c r="Y202" s="2186" t="s">
        <v>19</v>
      </c>
      <c r="Z202" s="1565"/>
      <c r="AA202" s="2109" t="s">
        <v>112</v>
      </c>
      <c r="AB202" s="2527"/>
      <c r="AC202" s="1583"/>
      <c r="AD202" s="2186" t="s">
        <v>67</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5BBE8-B87F-5CF3-360A-0.1647128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812</v>
      </c>
      <c r="E1" s="981" t="s">
        <v>858</v>
      </c>
      <c r="F1" s="981" t="s">
        <v>911</v>
      </c>
      <c r="G1" s="981" t="s">
        <v>898</v>
      </c>
      <c r="H1" s="981" t="s">
        <v>1623</v>
      </c>
    </row>
    <row customHeight="1" ht="9">
      <c r="A2" s="984" t="s">
        <v>1950</v>
      </c>
      <c r="B2" s="984"/>
      <c r="C2" s="985" t="str">
        <f>INDEX(TEMPLATE_NUMBER_FORM_LIST,MATCH(TEMPLATE_SPHERE,TEMPLATE_SPHERE_LIST,0))</f>
        <v>10</v>
      </c>
      <c r="D2" s="984" t="s">
        <v>1472</v>
      </c>
      <c r="E2" s="984" t="s">
        <v>152</v>
      </c>
      <c r="F2" s="986" t="s">
        <v>152</v>
      </c>
      <c r="G2" s="984" t="s">
        <v>152</v>
      </c>
      <c r="H2" s="987"/>
    </row>
    <row customHeight="1" ht="63">
      <c r="A3" s="847"/>
      <c r="B3" s="847" t="s">
        <v>112</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1952</v>
      </c>
      <c r="B4" s="847" t="s">
        <v>113</v>
      </c>
      <c r="C4" s="985" t="str">
        <f>IF(TEMPLATE_SPHERE="HEAT",D4,IF(TEMPLATE_SPHERE="TKO",H4,E4))</f>
        <v>Форма 1. Информация об организации, осуществляющей холодное водоснабжение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1954</v>
      </c>
    </row>
    <row customHeight="1" ht="117">
      <c r="A5" s="847" t="s">
        <v>1955</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1957</v>
      </c>
    </row>
    <row customHeight="1" ht="90">
      <c r="A6" s="847" t="s">
        <v>1958</v>
      </c>
      <c r="B6" s="847" t="s">
        <v>92</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1959</v>
      </c>
      <c r="B7" s="847" t="s">
        <v>114</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1960</v>
      </c>
      <c r="E7" s="847" t="s">
        <v>1961</v>
      </c>
      <c r="F7" s="987"/>
      <c r="G7" s="987"/>
      <c r="H7" s="987"/>
    </row>
    <row customHeight="1" ht="108">
      <c r="A8" s="847" t="s">
        <v>1962</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1159</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2009</v>
      </c>
      <c r="B31" s="847"/>
      <c r="C31" s="985" t="str">
        <f>IF(TEMPLATE_SPHERE="HEAT",D31,IF(TEMPLATE_SPHERE="TKO",H31,E31))</f>
        <v>Форма 1. Информация об организации, осуществляющей холодное водоснабжение (общая информация)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2011</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B6B5B7-F966-969F-EC37-0.5F4C57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812</v>
      </c>
      <c r="D2" s="842" t="s">
        <v>858</v>
      </c>
      <c r="E2" s="842" t="s">
        <v>911</v>
      </c>
      <c r="F2" s="842" t="s">
        <v>898</v>
      </c>
      <c r="G2" s="842" t="s">
        <v>1623</v>
      </c>
      <c r="H2" s="844"/>
      <c r="I2" s="844"/>
      <c r="J2" s="844"/>
      <c r="K2" s="844"/>
      <c r="L2" s="844"/>
      <c r="M2" s="844"/>
      <c r="N2" s="844"/>
      <c r="O2" s="842" t="s">
        <v>812</v>
      </c>
      <c r="P2" s="842" t="s">
        <v>858</v>
      </c>
      <c r="Q2" s="842" t="s">
        <v>898</v>
      </c>
      <c r="R2" s="842" t="s">
        <v>911</v>
      </c>
      <c r="S2" s="842" t="s">
        <v>1623</v>
      </c>
      <c r="T2" s="842" t="s">
        <v>812</v>
      </c>
      <c r="U2" s="842" t="s">
        <v>858</v>
      </c>
      <c r="V2" s="842" t="s">
        <v>898</v>
      </c>
      <c r="W2" s="842" t="s">
        <v>911</v>
      </c>
      <c r="X2" s="842" t="s">
        <v>1623</v>
      </c>
      <c r="Y2" s="842"/>
      <c r="Z2" s="842" t="s">
        <v>812</v>
      </c>
      <c r="AA2" s="851" t="s">
        <v>858</v>
      </c>
      <c r="AB2" s="842" t="s">
        <v>898</v>
      </c>
      <c r="AC2" s="842" t="s">
        <v>911</v>
      </c>
      <c r="AD2" s="842" t="s">
        <v>1623</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1656</v>
      </c>
      <c r="F11" s="2600" t="s">
        <v>2025</v>
      </c>
      <c r="G11" s="2600"/>
      <c r="H11" s="899" t="s">
        <v>2026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713</v>
      </c>
      <c r="P20" s="958" t="s">
        <v>713</v>
      </c>
      <c r="Q20" s="958" t="s">
        <v>713</v>
      </c>
      <c r="R20" s="958" t="s">
        <v>713</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313</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740</v>
      </c>
      <c r="R25" s="958" t="s">
        <v>313</v>
      </c>
      <c r="S25" s="958"/>
      <c r="T25" s="965" t="s">
        <v>2063</v>
      </c>
      <c r="U25" s="847" t="s">
        <v>2063</v>
      </c>
      <c r="V25" s="847" t="s">
        <v>2063</v>
      </c>
      <c r="W25" s="847" t="s">
        <v>2063</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729</v>
      </c>
      <c r="P26" s="958" t="s">
        <v>723</v>
      </c>
      <c r="Q26" s="958" t="s">
        <v>2064</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2065</v>
      </c>
      <c r="V26" s="965" t="s">
        <v>2065</v>
      </c>
      <c r="W26" s="965" t="s">
        <v>2065</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731</v>
      </c>
      <c r="P27" s="958" t="s">
        <v>725</v>
      </c>
      <c r="Q27" s="958" t="s">
        <v>2066</v>
      </c>
      <c r="R27" s="958" t="s">
        <v>725</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733</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740</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742</v>
      </c>
      <c r="P30" s="958" t="s">
        <v>733</v>
      </c>
      <c r="Q30" s="958" t="s">
        <v>742</v>
      </c>
      <c r="R30" s="958" t="s">
        <v>733</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2073</v>
      </c>
      <c r="P31" s="958" t="s">
        <v>736</v>
      </c>
      <c r="Q31" s="958" t="s">
        <v>2073</v>
      </c>
      <c r="R31" s="958" t="s">
        <v>736</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738</v>
      </c>
      <c r="Q32" s="958" t="s">
        <v>2076</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750</v>
      </c>
      <c r="P39" s="958" t="s">
        <v>744</v>
      </c>
      <c r="Q39" s="958" t="s">
        <v>750</v>
      </c>
      <c r="R39" s="958" t="s">
        <v>744</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746</v>
      </c>
      <c r="Q40" s="958" t="s">
        <v>2099</v>
      </c>
      <c r="R40" s="958" t="s">
        <v>746</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2110</v>
      </c>
      <c r="P43" s="958" t="s">
        <v>750</v>
      </c>
      <c r="Q43" s="958" t="s">
        <v>2110</v>
      </c>
      <c r="R43" s="958" t="s">
        <v>750</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2142</v>
      </c>
      <c r="U52" s="844" t="s">
        <v>2143</v>
      </c>
      <c r="V52" s="844" t="s">
        <v>2144</v>
      </c>
      <c r="W52" s="844" t="s">
        <v>2145</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330</v>
      </c>
      <c r="Q53" s="958" t="s">
        <v>330</v>
      </c>
      <c r="R53" s="958" t="s">
        <v>330</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92</v>
      </c>
      <c r="Q54" s="958" t="s">
        <v>92</v>
      </c>
      <c r="R54" s="958" t="s">
        <v>92</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2149</v>
      </c>
      <c r="V56" s="844" t="s">
        <v>2149</v>
      </c>
      <c r="W56" s="844" t="s">
        <v>2149</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2151</v>
      </c>
      <c r="V57" s="844" t="s">
        <v>2151</v>
      </c>
      <c r="W57" s="844" t="s">
        <v>2151</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114</v>
      </c>
      <c r="Q59" s="958" t="s">
        <v>114</v>
      </c>
      <c r="R59" s="958" t="s">
        <v>114</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634</v>
      </c>
      <c r="U60" s="844" t="s">
        <v>634</v>
      </c>
      <c r="V60" s="844" t="s">
        <v>634</v>
      </c>
      <c r="W60" s="844" t="s">
        <v>634</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94</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115</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151</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152</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153</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639</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115</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151</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152</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153</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154</v>
      </c>
      <c r="P88" s="958"/>
      <c r="Q88" s="958"/>
      <c r="R88" s="958"/>
      <c r="S88" s="958"/>
      <c r="T88" s="844" t="s">
        <v>671</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679</v>
      </c>
      <c r="U89" s="844" t="s">
        <v>679</v>
      </c>
      <c r="V89" s="844" t="s">
        <v>679</v>
      </c>
      <c r="W89" s="844" t="s">
        <v>679</v>
      </c>
      <c r="X89" s="844"/>
      <c r="Y89" s="1001"/>
      <c r="Z89" s="847"/>
      <c r="AA89" s="850"/>
      <c r="AB89" s="847"/>
      <c r="AC89" s="847"/>
      <c r="AD89" s="847"/>
    </row>
    <row customHeight="1" ht="27">
      <c r="A90" s="846"/>
      <c r="B90" s="900">
        <v>73</v>
      </c>
      <c r="C90" s="844" t="s">
        <v>2204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156</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155</v>
      </c>
      <c r="Q91" s="958" t="s">
        <v>155</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156</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1466</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2213</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2222</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2223</v>
      </c>
      <c r="P100" s="958"/>
      <c r="Q100" s="958"/>
      <c r="R100" s="958"/>
      <c r="S100" s="958"/>
      <c r="T100" s="844" t="s">
        <v>2224</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2225</v>
      </c>
      <c r="P101" s="958"/>
      <c r="Q101" s="958"/>
      <c r="R101" s="958"/>
      <c r="S101" s="958"/>
      <c r="T101" s="844" t="s">
        <v>2226</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2227</v>
      </c>
      <c r="D148" s="844" t="s">
        <v>1566</v>
      </c>
      <c r="E148" s="844" t="s">
        <v>1667</v>
      </c>
      <c r="F148" s="844" t="s">
        <v>2228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0BCAB-0EBF-AE2B-3051-0.9143003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Рязанская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Главное управление "Региональная энергетическая комиссия" Рязанской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45994.49936342592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91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https://data-platform.ru/lk/ru_1_62/?public_token=YzBiM2E2NzYtYjljZS00ZmQzLWIwZjEtMjI0NGE5M2FhMjIyO2FuYWx5dGljcw%3D%3D#/</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89</v>
      </c>
      <c r="M15" s="2210" t="s">
        <v>432</v>
      </c>
      <c r="N15" s="302"/>
      <c r="O15" s="2275" t="s">
        <v>2232</v>
      </c>
      <c r="P15" s="2276"/>
      <c r="Q15" s="2276"/>
      <c r="R15" s="2276"/>
      <c r="S15" s="2276"/>
      <c r="T15" s="2276"/>
      <c r="U15" s="2277"/>
      <c r="V15" s="2278" t="s">
        <v>434</v>
      </c>
      <c r="W15" s="2281" t="s">
        <v>1149</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171</v>
      </c>
      <c r="B19" s="1364" t="s">
        <v>172</v>
      </c>
      <c r="C19" s="1364" t="s">
        <v>173</v>
      </c>
      <c r="D19" s="1364" t="s">
        <v>174</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171</v>
      </c>
      <c r="B20" s="1364" t="s">
        <v>172</v>
      </c>
      <c r="C20" s="1364" t="s">
        <v>173</v>
      </c>
      <c r="D20" s="1364" t="s">
        <v>174</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171</v>
      </c>
      <c r="B21" s="1364" t="s">
        <v>172</v>
      </c>
      <c r="C21" s="1364" t="s">
        <v>173</v>
      </c>
      <c r="D21" s="1364" t="s">
        <v>174</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171</v>
      </c>
      <c r="B22" s="1364" t="s">
        <v>172</v>
      </c>
      <c r="C22" s="1364" t="s">
        <v>173</v>
      </c>
      <c r="D22" s="1364" t="s">
        <v>174</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171</v>
      </c>
      <c r="B23" s="1364" t="s">
        <v>172</v>
      </c>
      <c r="C23" s="1364" t="s">
        <v>173</v>
      </c>
      <c r="D23" s="1364" t="s">
        <v>174</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171</v>
      </c>
      <c r="B24" s="1364" t="s">
        <v>172</v>
      </c>
      <c r="C24" s="1364" t="s">
        <v>173</v>
      </c>
      <c r="D24" s="1364" t="s">
        <v>174</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171</v>
      </c>
      <c r="B25" s="1364" t="s">
        <v>172</v>
      </c>
      <c r="C25" s="1364" t="s">
        <v>173</v>
      </c>
      <c r="D25" s="1364" t="s">
        <v>174</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416</v>
      </c>
      <c r="Y25" s="512">
        <f>STRCHECKDATE(O26:W26)</f>
      </c>
      <c r="Z25" s="501"/>
      <c r="AA25" s="501" t="str">
        <f>IF(M25="","",M25)</f>
        <v/>
      </c>
      <c r="AB25" s="501"/>
      <c r="AC25" s="501"/>
      <c r="AD25" s="1156">
        <v>11</v>
      </c>
    </row>
    <row customHeight="1" ht="11.549999999999999">
      <c r="A26" s="1364" t="s">
        <v>171</v>
      </c>
      <c r="B26" s="1364" t="s">
        <v>172</v>
      </c>
      <c r="C26" s="1364" t="s">
        <v>173</v>
      </c>
      <c r="D26" s="1364" t="s">
        <v>174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171</v>
      </c>
      <c r="B27" s="1364" t="s">
        <v>172</v>
      </c>
      <c r="C27" s="1364" t="s">
        <v>173</v>
      </c>
      <c r="D27" s="1364" t="s">
        <v>174</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171</v>
      </c>
      <c r="B28" s="1364" t="s">
        <v>172</v>
      </c>
      <c r="C28" s="1364" t="s">
        <v>173</v>
      </c>
      <c r="D28" s="1364" t="s">
        <v>174</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171</v>
      </c>
      <c r="B29" s="1364" t="s">
        <v>172</v>
      </c>
      <c r="C29" s="1364" t="s">
        <v>173</v>
      </c>
      <c r="D29" s="1364" t="s">
        <v>174</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171</v>
      </c>
      <c r="B30" s="1364" t="s">
        <v>172</v>
      </c>
      <c r="C30" s="1364" t="s">
        <v>173</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171</v>
      </c>
      <c r="B31" s="1364" t="s">
        <v>172</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04523-9373-5B3D-F45F-0.58DB91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ED26F-CF89-AF09-F92B-0.76185C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20EC4-8E5F-1E96-5C8E-0.935829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8353B-692F-4727-76A2-0.CCF507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8F08B-6DA4-D759-08C4-0.EF10BE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03BFA-53F5-9EA8-0E74-0.2D1BBC8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Рязанская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89</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310</v>
      </c>
      <c r="F11" s="1012" t="str">
        <f>IF(region_name="","",region_name)</f>
        <v>Рязанская область</v>
      </c>
      <c r="G11" s="1013" t="s">
        <v>311</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312</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313</v>
      </c>
      <c r="E14" s="1011" t="s">
        <v>314</v>
      </c>
      <c r="F14" s="1012" t="str">
        <f>IF(inn="","",inn)</f>
        <v>2607018122</v>
      </c>
      <c r="G14" s="1013" t="s">
        <v>315</v>
      </c>
      <c r="H14" s="476"/>
      <c r="J14" s="456">
        <v>0</v>
      </c>
    </row>
    <row customHeight="1" ht="22.5" hidden="1">
      <c r="A15" s="458"/>
      <c r="B15" s="503"/>
      <c r="C15" s="458"/>
      <c r="D15" s="1010" t="s">
        <v>316</v>
      </c>
      <c r="E15" s="1011" t="s">
        <v>317</v>
      </c>
      <c r="F15" s="1012" t="str">
        <f>IF(kpp="","",kpp)</f>
        <v>621143001</v>
      </c>
      <c r="G15" s="1013" t="s">
        <v>318</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91</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346</v>
      </c>
      <c r="H44" s="476"/>
      <c r="J44" s="456">
        <v>22</v>
      </c>
    </row>
    <row customHeight="1" ht="23.25">
      <c r="A45" s="458"/>
      <c r="B45" s="503"/>
      <c r="C45" s="458"/>
      <c r="D45" s="441">
        <f>D44+1</f>
        <v>11</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348</v>
      </c>
      <c r="H46" s="476"/>
      <c r="J46" s="456">
        <v>23</v>
      </c>
    </row>
    <row customHeight="1" ht="24">
      <c r="A47" s="2203"/>
      <c r="B47" s="503"/>
      <c r="C47" s="493"/>
      <c r="D47" s="441" t="str">
        <f>D45&amp;".2"</f>
        <v>11.2</v>
      </c>
      <c r="E47" s="443" t="s">
        <v>349</v>
      </c>
      <c r="F47" s="491"/>
      <c r="G47" s="438" t="s">
        <v>350</v>
      </c>
      <c r="H47" s="476"/>
      <c r="J47" s="456">
        <v>23</v>
      </c>
    </row>
    <row customHeight="1" ht="24">
      <c r="A48" s="2203"/>
      <c r="B48" s="503"/>
      <c r="C48" s="493"/>
      <c r="D48" s="441" t="str">
        <f>D45&amp;".3"</f>
        <v>11.3</v>
      </c>
      <c r="E48" s="443" t="s">
        <v>351</v>
      </c>
      <c r="F48" s="491"/>
      <c r="G48" s="438" t="s">
        <v>352</v>
      </c>
      <c r="H48" s="476"/>
      <c r="J48" s="456">
        <v>23</v>
      </c>
    </row>
    <row customHeight="1" ht="24">
      <c r="A49" s="2203"/>
      <c r="B49" s="503"/>
      <c r="C49" s="493"/>
      <c r="D49" s="441" t="str">
        <f>IF(TEMPLATE_SPHERE="TKO",D45&amp;".0",D45&amp;".4")</f>
        <v>11.4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12</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CF40B-4D2C-8169-832B-0.ACDB6A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BB4FB-5F64-936B-7E62-0.36C54B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DA051-98DF-0019-3536-0.91DD812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591CB-825C-476C-151F-0.4A3868C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2004</v>
      </c>
      <c r="D5" s="2626" t="s">
        <v>2241</v>
      </c>
      <c r="E5" s="837"/>
    </row>
    <row s="1851" customFormat="1" customHeight="1" ht="11.25">
      <c r="A6" s="2627"/>
      <c r="B6" s="767" t="s">
        <v>1669</v>
      </c>
      <c r="C6" s="754"/>
      <c r="D6" s="765"/>
      <c r="E6" s="837"/>
    </row>
    <row customHeight="1" ht="11.25">
      <c r="A7" s="2628"/>
      <c r="B7" s="767" t="s">
        <v>1677</v>
      </c>
      <c r="C7" s="754"/>
      <c r="D7" s="765"/>
      <c r="E7" s="837"/>
    </row>
    <row customHeight="1" ht="11.25">
      <c r="A8" s="757"/>
      <c r="B8" s="767" t="s">
        <v>1672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A77D5-5E37-A003-99A8-0.27C05C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6B73F-412D-B856-314F-0.56D668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B1E1-9025-11CF-5CE2-0.18C2266E}" mc:Ignorable="x14ac xr xr2 xr3">
  <sheetPr>
    <tabColor rgb="FFFFCC99"/>
  </sheetPr>
  <dimension ref="A1:I41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28</v>
      </c>
      <c r="H2" s="1851" t="s">
        <v>28</v>
      </c>
      <c r="I2" s="1851" t="s">
        <v>812</v>
      </c>
    </row>
    <row customHeight="1" ht="11.25">
      <c r="A3" s="1851" t="s">
        <v>2251</v>
      </c>
      <c r="B3" s="1851" t="s">
        <v>16</v>
      </c>
      <c r="C3" s="1851" t="s">
        <v>2256</v>
      </c>
      <c r="D3" s="1851" t="s">
        <v>2257</v>
      </c>
      <c r="E3" s="1851" t="s">
        <v>2258</v>
      </c>
      <c r="F3" s="1851" t="s">
        <v>2259</v>
      </c>
      <c r="G3" s="1851" t="s">
        <v>28</v>
      </c>
      <c r="H3" s="1851" t="s">
        <v>28</v>
      </c>
      <c r="I3" s="1851" t="s">
        <v>812</v>
      </c>
    </row>
    <row customHeight="1" ht="11.25">
      <c r="A4" s="1851" t="s">
        <v>2251</v>
      </c>
      <c r="B4" s="1851" t="s">
        <v>16</v>
      </c>
      <c r="C4" s="1851" t="s">
        <v>2260</v>
      </c>
      <c r="D4" s="1851" t="s">
        <v>2261</v>
      </c>
      <c r="E4" s="1851" t="s">
        <v>2262</v>
      </c>
      <c r="F4" s="1851" t="s">
        <v>2263</v>
      </c>
      <c r="G4" s="1851" t="s">
        <v>28</v>
      </c>
      <c r="H4" s="1851" t="s">
        <v>28</v>
      </c>
      <c r="I4" s="1851" t="s">
        <v>812</v>
      </c>
    </row>
    <row customHeight="1" ht="11.25">
      <c r="A5" s="1851" t="s">
        <v>2251</v>
      </c>
      <c r="B5" s="1851" t="s">
        <v>16</v>
      </c>
      <c r="C5" s="1851" t="s">
        <v>2264</v>
      </c>
      <c r="D5" s="1851" t="s">
        <v>2265</v>
      </c>
      <c r="E5" s="1851" t="s">
        <v>2266</v>
      </c>
      <c r="F5" s="1851" t="s">
        <v>2267</v>
      </c>
      <c r="G5" s="1851" t="s">
        <v>28</v>
      </c>
      <c r="H5" s="1851" t="s">
        <v>28</v>
      </c>
      <c r="I5" s="1851" t="s">
        <v>812</v>
      </c>
    </row>
    <row customHeight="1" ht="11.25">
      <c r="A6" s="1851" t="s">
        <v>2251</v>
      </c>
      <c r="B6" s="1851" t="s">
        <v>16</v>
      </c>
      <c r="C6" s="1851" t="s">
        <v>2268</v>
      </c>
      <c r="D6" s="1851" t="s">
        <v>2269</v>
      </c>
      <c r="E6" s="1851" t="s">
        <v>2270</v>
      </c>
      <c r="F6" s="1851" t="s">
        <v>2271</v>
      </c>
      <c r="G6" s="1851" t="s">
        <v>2272</v>
      </c>
      <c r="H6" s="1851" t="s">
        <v>28</v>
      </c>
      <c r="I6" s="1851" t="s">
        <v>812</v>
      </c>
    </row>
    <row customHeight="1" ht="11.25">
      <c r="A7" s="1851" t="s">
        <v>2251</v>
      </c>
      <c r="B7" s="1851" t="s">
        <v>16</v>
      </c>
      <c r="C7" s="1851" t="s">
        <v>2273</v>
      </c>
      <c r="D7" s="1851" t="s">
        <v>2274</v>
      </c>
      <c r="E7" s="1851" t="s">
        <v>2275</v>
      </c>
      <c r="F7" s="1851" t="s">
        <v>2267</v>
      </c>
      <c r="G7" s="1851" t="s">
        <v>28</v>
      </c>
      <c r="H7" s="1851" t="s">
        <v>28</v>
      </c>
      <c r="I7" s="1851" t="s">
        <v>812</v>
      </c>
    </row>
    <row customHeight="1" ht="11.25">
      <c r="A8" s="1851" t="s">
        <v>2251</v>
      </c>
      <c r="B8" s="1851" t="s">
        <v>16</v>
      </c>
      <c r="C8" s="1851" t="s">
        <v>2276</v>
      </c>
      <c r="D8" s="1851" t="s">
        <v>2277</v>
      </c>
      <c r="E8" s="1851" t="s">
        <v>2278</v>
      </c>
      <c r="F8" s="1851" t="s">
        <v>2279</v>
      </c>
      <c r="G8" s="1851" t="s">
        <v>28</v>
      </c>
      <c r="H8" s="1851" t="s">
        <v>28</v>
      </c>
      <c r="I8" s="1851" t="s">
        <v>812</v>
      </c>
    </row>
    <row customHeight="1" ht="11.25">
      <c r="A9" s="1851" t="s">
        <v>2251</v>
      </c>
      <c r="B9" s="1851" t="s">
        <v>16</v>
      </c>
      <c r="C9" s="1851" t="s">
        <v>2280</v>
      </c>
      <c r="D9" s="1851" t="s">
        <v>2281</v>
      </c>
      <c r="E9" s="1851" t="s">
        <v>2282</v>
      </c>
      <c r="F9" s="1851" t="s">
        <v>2283</v>
      </c>
      <c r="G9" s="1851" t="s">
        <v>28</v>
      </c>
      <c r="H9" s="1851" t="s">
        <v>28</v>
      </c>
      <c r="I9" s="1851" t="s">
        <v>812</v>
      </c>
    </row>
    <row customHeight="1" ht="11.25">
      <c r="A10" s="1851" t="s">
        <v>2251</v>
      </c>
      <c r="B10" s="1851" t="s">
        <v>16</v>
      </c>
      <c r="C10" s="1851" t="s">
        <v>2284</v>
      </c>
      <c r="D10" s="1851" t="s">
        <v>2285</v>
      </c>
      <c r="E10" s="1851" t="s">
        <v>2286</v>
      </c>
      <c r="F10" s="1851" t="s">
        <v>2287</v>
      </c>
      <c r="G10" s="1851" t="s">
        <v>2288</v>
      </c>
      <c r="H10" s="1851" t="s">
        <v>28</v>
      </c>
      <c r="I10" s="1851" t="s">
        <v>812</v>
      </c>
    </row>
    <row customHeight="1" ht="11.25">
      <c r="A11" s="1851" t="s">
        <v>2251</v>
      </c>
      <c r="B11" s="1851" t="s">
        <v>16</v>
      </c>
      <c r="C11" s="1851" t="s">
        <v>2289</v>
      </c>
      <c r="D11" s="1851" t="s">
        <v>2290</v>
      </c>
      <c r="E11" s="1851" t="s">
        <v>2291</v>
      </c>
      <c r="F11" s="1851" t="s">
        <v>2292</v>
      </c>
      <c r="G11" s="1851" t="s">
        <v>28</v>
      </c>
      <c r="H11" s="1851" t="s">
        <v>28</v>
      </c>
      <c r="I11" s="1851" t="s">
        <v>812</v>
      </c>
    </row>
    <row customHeight="1" ht="11.25">
      <c r="A12" s="1851" t="s">
        <v>2251</v>
      </c>
      <c r="B12" s="1851" t="s">
        <v>16</v>
      </c>
      <c r="C12" s="1851" t="s">
        <v>2293</v>
      </c>
      <c r="D12" s="1851" t="s">
        <v>2294</v>
      </c>
      <c r="E12" s="1851" t="s">
        <v>2295</v>
      </c>
      <c r="F12" s="1851" t="s">
        <v>2296</v>
      </c>
      <c r="G12" s="1851" t="s">
        <v>28</v>
      </c>
      <c r="H12" s="1851" t="s">
        <v>28</v>
      </c>
      <c r="I12" s="1851" t="s">
        <v>812</v>
      </c>
    </row>
    <row customHeight="1" ht="11.25">
      <c r="A13" s="1851" t="s">
        <v>2251</v>
      </c>
      <c r="B13" s="1851" t="s">
        <v>16</v>
      </c>
      <c r="C13" s="1851" t="s">
        <v>2297</v>
      </c>
      <c r="D13" s="1851" t="s">
        <v>2298</v>
      </c>
      <c r="E13" s="1851" t="s">
        <v>2299</v>
      </c>
      <c r="F13" s="1851" t="s">
        <v>2296</v>
      </c>
      <c r="G13" s="1851" t="s">
        <v>28</v>
      </c>
      <c r="H13" s="1851" t="s">
        <v>28</v>
      </c>
      <c r="I13" s="1851" t="s">
        <v>812</v>
      </c>
    </row>
    <row customHeight="1" ht="11.25">
      <c r="A14" s="1851" t="s">
        <v>2251</v>
      </c>
      <c r="B14" s="1851" t="s">
        <v>16</v>
      </c>
      <c r="C14" s="1851" t="s">
        <v>28</v>
      </c>
      <c r="D14" s="1851" t="s">
        <v>2300</v>
      </c>
      <c r="E14" s="1851" t="s">
        <v>2301</v>
      </c>
      <c r="F14" s="1851" t="s">
        <v>2267</v>
      </c>
      <c r="G14" s="1851" t="s">
        <v>28</v>
      </c>
      <c r="H14" s="1851" t="s">
        <v>28</v>
      </c>
      <c r="I14" s="1851" t="s">
        <v>812</v>
      </c>
    </row>
    <row customHeight="1" ht="11.25">
      <c r="A15" s="1851" t="s">
        <v>2251</v>
      </c>
      <c r="B15" s="1851" t="s">
        <v>16</v>
      </c>
      <c r="C15" s="1851" t="s">
        <v>2302</v>
      </c>
      <c r="D15" s="1851" t="s">
        <v>2303</v>
      </c>
      <c r="E15" s="1851" t="s">
        <v>2304</v>
      </c>
      <c r="F15" s="1851" t="s">
        <v>2305</v>
      </c>
      <c r="G15" s="1851" t="s">
        <v>28</v>
      </c>
      <c r="H15" s="1851" t="s">
        <v>28</v>
      </c>
      <c r="I15" s="1851" t="s">
        <v>812</v>
      </c>
    </row>
    <row customHeight="1" ht="11.25">
      <c r="A16" s="1851" t="s">
        <v>2251</v>
      </c>
      <c r="B16" s="1851" t="s">
        <v>16</v>
      </c>
      <c r="C16" s="1851" t="s">
        <v>2306</v>
      </c>
      <c r="D16" s="1851" t="s">
        <v>2307</v>
      </c>
      <c r="E16" s="1851" t="s">
        <v>2308</v>
      </c>
      <c r="F16" s="1851" t="s">
        <v>2255</v>
      </c>
      <c r="G16" s="1851" t="s">
        <v>28</v>
      </c>
      <c r="H16" s="1851" t="s">
        <v>28</v>
      </c>
      <c r="I16" s="1851" t="s">
        <v>812</v>
      </c>
    </row>
    <row customHeight="1" ht="11.25">
      <c r="A17" s="1851" t="s">
        <v>2251</v>
      </c>
      <c r="B17" s="1851" t="s">
        <v>16</v>
      </c>
      <c r="C17" s="1851" t="s">
        <v>2309</v>
      </c>
      <c r="D17" s="1851" t="s">
        <v>2310</v>
      </c>
      <c r="E17" s="1851" t="s">
        <v>2311</v>
      </c>
      <c r="F17" s="1851" t="s">
        <v>2296</v>
      </c>
      <c r="G17" s="1851" t="s">
        <v>28</v>
      </c>
      <c r="H17" s="1851" t="s">
        <v>28</v>
      </c>
      <c r="I17" s="1851" t="s">
        <v>812</v>
      </c>
    </row>
    <row customHeight="1" ht="11.25">
      <c r="A18" s="1851" t="s">
        <v>2251</v>
      </c>
      <c r="B18" s="1851" t="s">
        <v>16</v>
      </c>
      <c r="C18" s="1851" t="s">
        <v>2312</v>
      </c>
      <c r="D18" s="1851" t="s">
        <v>2313</v>
      </c>
      <c r="E18" s="1851" t="s">
        <v>2314</v>
      </c>
      <c r="F18" s="1851" t="s">
        <v>2315</v>
      </c>
      <c r="G18" s="1851" t="s">
        <v>28</v>
      </c>
      <c r="H18" s="1851" t="s">
        <v>28</v>
      </c>
      <c r="I18" s="1851" t="s">
        <v>812</v>
      </c>
    </row>
    <row customHeight="1" ht="11.25">
      <c r="A19" s="1851" t="s">
        <v>2251</v>
      </c>
      <c r="B19" s="1851" t="s">
        <v>16</v>
      </c>
      <c r="C19" s="1851" t="s">
        <v>2316</v>
      </c>
      <c r="D19" s="1851" t="s">
        <v>2317</v>
      </c>
      <c r="E19" s="1851" t="s">
        <v>2318</v>
      </c>
      <c r="F19" s="1851" t="s">
        <v>2319</v>
      </c>
      <c r="G19" s="1851" t="s">
        <v>2320</v>
      </c>
      <c r="H19" s="1851" t="s">
        <v>28</v>
      </c>
      <c r="I19" s="1851" t="s">
        <v>812</v>
      </c>
    </row>
    <row customHeight="1" ht="11.25">
      <c r="A20" s="1851" t="s">
        <v>2251</v>
      </c>
      <c r="B20" s="1851" t="s">
        <v>16</v>
      </c>
      <c r="C20" s="1851" t="s">
        <v>2321</v>
      </c>
      <c r="D20" s="1851" t="s">
        <v>2322</v>
      </c>
      <c r="E20" s="1851" t="s">
        <v>2323</v>
      </c>
      <c r="F20" s="1851" t="s">
        <v>2324</v>
      </c>
      <c r="G20" s="1851" t="s">
        <v>2325</v>
      </c>
      <c r="H20" s="1851" t="s">
        <v>28</v>
      </c>
      <c r="I20" s="1851" t="s">
        <v>812</v>
      </c>
    </row>
    <row customHeight="1" ht="11.25">
      <c r="A21" s="1851" t="s">
        <v>2251</v>
      </c>
      <c r="B21" s="1851" t="s">
        <v>16</v>
      </c>
      <c r="C21" s="1851" t="s">
        <v>2326</v>
      </c>
      <c r="D21" s="1851" t="s">
        <v>2327</v>
      </c>
      <c r="E21" s="1851" t="s">
        <v>2328</v>
      </c>
      <c r="F21" s="1851" t="s">
        <v>2292</v>
      </c>
      <c r="G21" s="1851" t="s">
        <v>2329</v>
      </c>
      <c r="H21" s="1851" t="s">
        <v>28</v>
      </c>
      <c r="I21" s="1851" t="s">
        <v>812</v>
      </c>
    </row>
    <row customHeight="1" ht="11.25">
      <c r="A22" s="1851" t="s">
        <v>2251</v>
      </c>
      <c r="B22" s="1851" t="s">
        <v>16</v>
      </c>
      <c r="C22" s="1851" t="s">
        <v>2330</v>
      </c>
      <c r="D22" s="1851" t="s">
        <v>2331</v>
      </c>
      <c r="E22" s="1851" t="s">
        <v>2332</v>
      </c>
      <c r="F22" s="1851" t="s">
        <v>2333</v>
      </c>
      <c r="G22" s="1851" t="s">
        <v>2334</v>
      </c>
      <c r="H22" s="1851" t="s">
        <v>28</v>
      </c>
      <c r="I22" s="1851" t="s">
        <v>812</v>
      </c>
    </row>
    <row customHeight="1" ht="11.25">
      <c r="A23" s="1851" t="s">
        <v>2251</v>
      </c>
      <c r="B23" s="1851" t="s">
        <v>16</v>
      </c>
      <c r="C23" s="1851" t="s">
        <v>2335</v>
      </c>
      <c r="D23" s="1851" t="s">
        <v>2336</v>
      </c>
      <c r="E23" s="1851" t="s">
        <v>2337</v>
      </c>
      <c r="F23" s="1851" t="s">
        <v>2338</v>
      </c>
      <c r="G23" s="1851" t="s">
        <v>2339</v>
      </c>
      <c r="H23" s="1851" t="s">
        <v>28</v>
      </c>
      <c r="I23" s="1851" t="s">
        <v>812</v>
      </c>
    </row>
    <row customHeight="1" ht="11.25">
      <c r="A24" s="1851" t="s">
        <v>2251</v>
      </c>
      <c r="B24" s="1851" t="s">
        <v>16</v>
      </c>
      <c r="C24" s="1851" t="s">
        <v>2340</v>
      </c>
      <c r="D24" s="1851" t="s">
        <v>2341</v>
      </c>
      <c r="E24" s="1851" t="s">
        <v>2342</v>
      </c>
      <c r="F24" s="1851" t="s">
        <v>2343</v>
      </c>
      <c r="G24" s="1851" t="s">
        <v>2344</v>
      </c>
      <c r="H24" s="1851" t="s">
        <v>28</v>
      </c>
      <c r="I24" s="1851" t="s">
        <v>812</v>
      </c>
    </row>
    <row customHeight="1" ht="11.25">
      <c r="A25" s="1851" t="s">
        <v>2251</v>
      </c>
      <c r="B25" s="1851" t="s">
        <v>16</v>
      </c>
      <c r="C25" s="1851" t="s">
        <v>2345</v>
      </c>
      <c r="D25" s="1851" t="s">
        <v>2346</v>
      </c>
      <c r="E25" s="1851" t="s">
        <v>2347</v>
      </c>
      <c r="F25" s="1851" t="s">
        <v>2271</v>
      </c>
      <c r="G25" s="1851" t="s">
        <v>2348</v>
      </c>
      <c r="H25" s="1851" t="s">
        <v>28</v>
      </c>
      <c r="I25" s="1851" t="s">
        <v>812</v>
      </c>
    </row>
    <row customHeight="1" ht="11.25">
      <c r="A26" s="1851" t="s">
        <v>2251</v>
      </c>
      <c r="B26" s="1851" t="s">
        <v>16</v>
      </c>
      <c r="C26" s="1851" t="s">
        <v>2349</v>
      </c>
      <c r="D26" s="1851" t="s">
        <v>2350</v>
      </c>
      <c r="E26" s="1851" t="s">
        <v>2351</v>
      </c>
      <c r="F26" s="1851" t="s">
        <v>2352</v>
      </c>
      <c r="G26" s="1851" t="s">
        <v>2353</v>
      </c>
      <c r="H26" s="1851" t="s">
        <v>28</v>
      </c>
      <c r="I26" s="1851" t="s">
        <v>812</v>
      </c>
    </row>
    <row customHeight="1" ht="11.25">
      <c r="A27" s="1851" t="s">
        <v>2251</v>
      </c>
      <c r="B27" s="1851" t="s">
        <v>16</v>
      </c>
      <c r="C27" s="1851" t="s">
        <v>2354</v>
      </c>
      <c r="D27" s="1851" t="s">
        <v>2355</v>
      </c>
      <c r="E27" s="1851" t="s">
        <v>2356</v>
      </c>
      <c r="F27" s="1851" t="s">
        <v>2357</v>
      </c>
      <c r="G27" s="1851" t="s">
        <v>2358</v>
      </c>
      <c r="H27" s="1851" t="s">
        <v>28</v>
      </c>
      <c r="I27" s="1851" t="s">
        <v>812</v>
      </c>
    </row>
    <row customHeight="1" ht="11.25">
      <c r="A28" s="1851" t="s">
        <v>2251</v>
      </c>
      <c r="B28" s="1851" t="s">
        <v>16</v>
      </c>
      <c r="C28" s="1851" t="s">
        <v>2359</v>
      </c>
      <c r="D28" s="1851" t="s">
        <v>2360</v>
      </c>
      <c r="E28" s="1851" t="s">
        <v>2361</v>
      </c>
      <c r="F28" s="1851" t="s">
        <v>2362</v>
      </c>
      <c r="G28" s="1851" t="s">
        <v>28</v>
      </c>
      <c r="H28" s="1851" t="s">
        <v>28</v>
      </c>
      <c r="I28" s="1851" t="s">
        <v>812</v>
      </c>
    </row>
    <row customHeight="1" ht="11.25">
      <c r="A29" s="1851" t="s">
        <v>2251</v>
      </c>
      <c r="B29" s="1851" t="s">
        <v>16</v>
      </c>
      <c r="C29" s="1851" t="s">
        <v>2363</v>
      </c>
      <c r="D29" s="1851" t="s">
        <v>2364</v>
      </c>
      <c r="E29" s="1851" t="s">
        <v>2365</v>
      </c>
      <c r="F29" s="1851" t="s">
        <v>2366</v>
      </c>
      <c r="G29" s="1851" t="s">
        <v>2367</v>
      </c>
      <c r="H29" s="1851" t="s">
        <v>28</v>
      </c>
      <c r="I29" s="1851" t="s">
        <v>812</v>
      </c>
    </row>
    <row customHeight="1" ht="11.25">
      <c r="A30" s="1851" t="s">
        <v>2251</v>
      </c>
      <c r="B30" s="1851" t="s">
        <v>16</v>
      </c>
      <c r="C30" s="1851" t="s">
        <v>2368</v>
      </c>
      <c r="D30" s="1851" t="s">
        <v>2369</v>
      </c>
      <c r="E30" s="1851" t="s">
        <v>2370</v>
      </c>
      <c r="F30" s="1851" t="s">
        <v>2371</v>
      </c>
      <c r="G30" s="1851" t="s">
        <v>2372</v>
      </c>
      <c r="H30" s="1851" t="s">
        <v>28</v>
      </c>
      <c r="I30" s="1851" t="s">
        <v>812</v>
      </c>
    </row>
    <row customHeight="1" ht="11.25">
      <c r="A31" s="1851" t="s">
        <v>2251</v>
      </c>
      <c r="B31" s="1851" t="s">
        <v>16</v>
      </c>
      <c r="C31" s="1851" t="s">
        <v>2373</v>
      </c>
      <c r="D31" s="1851" t="s">
        <v>2374</v>
      </c>
      <c r="E31" s="1851" t="s">
        <v>2375</v>
      </c>
      <c r="F31" s="1851" t="s">
        <v>2376</v>
      </c>
      <c r="G31" s="1851" t="s">
        <v>2377</v>
      </c>
      <c r="H31" s="1851" t="s">
        <v>28</v>
      </c>
      <c r="I31" s="1851" t="s">
        <v>812</v>
      </c>
    </row>
    <row customHeight="1" ht="11.25">
      <c r="A32" s="1851" t="s">
        <v>2251</v>
      </c>
      <c r="B32" s="1851" t="s">
        <v>16</v>
      </c>
      <c r="C32" s="1851" t="s">
        <v>2378</v>
      </c>
      <c r="D32" s="1851" t="s">
        <v>2379</v>
      </c>
      <c r="E32" s="1851" t="s">
        <v>2380</v>
      </c>
      <c r="F32" s="1851" t="s">
        <v>2381</v>
      </c>
      <c r="G32" s="1851" t="s">
        <v>2382</v>
      </c>
      <c r="H32" s="1851" t="s">
        <v>28</v>
      </c>
      <c r="I32" s="1851" t="s">
        <v>812</v>
      </c>
    </row>
    <row customHeight="1" ht="11.25">
      <c r="A33" s="1851" t="s">
        <v>2251</v>
      </c>
      <c r="B33" s="1851" t="s">
        <v>16</v>
      </c>
      <c r="C33" s="1851" t="s">
        <v>2383</v>
      </c>
      <c r="D33" s="1851" t="s">
        <v>2384</v>
      </c>
      <c r="E33" s="1851" t="s">
        <v>2385</v>
      </c>
      <c r="F33" s="1851" t="s">
        <v>2386</v>
      </c>
      <c r="G33" s="1851" t="s">
        <v>2387</v>
      </c>
      <c r="H33" s="1851" t="s">
        <v>28</v>
      </c>
      <c r="I33" s="1851" t="s">
        <v>812</v>
      </c>
    </row>
    <row customHeight="1" ht="11.25">
      <c r="A34" s="1851" t="s">
        <v>2251</v>
      </c>
      <c r="B34" s="1851" t="s">
        <v>16</v>
      </c>
      <c r="C34" s="1851" t="s">
        <v>2388</v>
      </c>
      <c r="D34" s="1851" t="s">
        <v>2389</v>
      </c>
      <c r="E34" s="1851" t="s">
        <v>2390</v>
      </c>
      <c r="F34" s="1851" t="s">
        <v>2391</v>
      </c>
      <c r="G34" s="1851" t="s">
        <v>28</v>
      </c>
      <c r="H34" s="1851" t="s">
        <v>28</v>
      </c>
      <c r="I34" s="1851" t="s">
        <v>812</v>
      </c>
    </row>
    <row customHeight="1" ht="11.25">
      <c r="A35" s="1851" t="s">
        <v>2251</v>
      </c>
      <c r="B35" s="1851" t="s">
        <v>16</v>
      </c>
      <c r="C35" s="1851" t="s">
        <v>2392</v>
      </c>
      <c r="D35" s="1851" t="s">
        <v>2393</v>
      </c>
      <c r="E35" s="1851" t="s">
        <v>2394</v>
      </c>
      <c r="F35" s="1851" t="s">
        <v>2395</v>
      </c>
      <c r="G35" s="1851" t="s">
        <v>2396</v>
      </c>
      <c r="H35" s="1851" t="s">
        <v>28</v>
      </c>
      <c r="I35" s="1851" t="s">
        <v>812</v>
      </c>
    </row>
    <row customHeight="1" ht="11.25">
      <c r="A36" s="1851" t="s">
        <v>2251</v>
      </c>
      <c r="B36" s="1851" t="s">
        <v>16</v>
      </c>
      <c r="C36" s="1851" t="s">
        <v>2397</v>
      </c>
      <c r="D36" s="1851" t="s">
        <v>2398</v>
      </c>
      <c r="E36" s="1851" t="s">
        <v>2399</v>
      </c>
      <c r="F36" s="1851" t="s">
        <v>2400</v>
      </c>
      <c r="G36" s="1851" t="s">
        <v>28</v>
      </c>
      <c r="H36" s="1851" t="s">
        <v>28</v>
      </c>
      <c r="I36" s="1851" t="s">
        <v>812</v>
      </c>
    </row>
    <row customHeight="1" ht="11.25">
      <c r="A37" s="1851" t="s">
        <v>2251</v>
      </c>
      <c r="B37" s="1851" t="s">
        <v>16</v>
      </c>
      <c r="C37" s="1851" t="s">
        <v>2401</v>
      </c>
      <c r="D37" s="1851" t="s">
        <v>2402</v>
      </c>
      <c r="E37" s="1851" t="s">
        <v>2403</v>
      </c>
      <c r="F37" s="1851" t="s">
        <v>2404</v>
      </c>
      <c r="G37" s="1851" t="s">
        <v>28</v>
      </c>
      <c r="H37" s="1851" t="s">
        <v>28</v>
      </c>
      <c r="I37" s="1851" t="s">
        <v>812</v>
      </c>
    </row>
    <row customHeight="1" ht="11.25">
      <c r="A38" s="1851" t="s">
        <v>2251</v>
      </c>
      <c r="B38" s="1851" t="s">
        <v>16</v>
      </c>
      <c r="C38" s="1851" t="s">
        <v>2405</v>
      </c>
      <c r="D38" s="1851" t="s">
        <v>2406</v>
      </c>
      <c r="E38" s="1851" t="s">
        <v>2407</v>
      </c>
      <c r="F38" s="1851" t="s">
        <v>2362</v>
      </c>
      <c r="G38" s="1851" t="s">
        <v>28</v>
      </c>
      <c r="H38" s="1851" t="s">
        <v>28</v>
      </c>
      <c r="I38" s="1851" t="s">
        <v>812</v>
      </c>
    </row>
    <row customHeight="1" ht="11.25">
      <c r="A39" s="1851" t="s">
        <v>2251</v>
      </c>
      <c r="B39" s="1851" t="s">
        <v>16</v>
      </c>
      <c r="C39" s="1851" t="s">
        <v>2408</v>
      </c>
      <c r="D39" s="1851" t="s">
        <v>2409</v>
      </c>
      <c r="E39" s="1851" t="s">
        <v>2410</v>
      </c>
      <c r="F39" s="1851" t="s">
        <v>2411</v>
      </c>
      <c r="G39" s="1851" t="s">
        <v>2334</v>
      </c>
      <c r="H39" s="1851" t="s">
        <v>28</v>
      </c>
      <c r="I39" s="1851" t="s">
        <v>812</v>
      </c>
    </row>
    <row customHeight="1" ht="11.25">
      <c r="A40" s="1851" t="s">
        <v>2251</v>
      </c>
      <c r="B40" s="1851" t="s">
        <v>16</v>
      </c>
      <c r="C40" s="1851" t="s">
        <v>2412</v>
      </c>
      <c r="D40" s="1851" t="s">
        <v>2413</v>
      </c>
      <c r="E40" s="1851" t="s">
        <v>2414</v>
      </c>
      <c r="F40" s="1851" t="s">
        <v>2415</v>
      </c>
      <c r="G40" s="1851" t="s">
        <v>2416</v>
      </c>
      <c r="H40" s="1851" t="s">
        <v>28</v>
      </c>
      <c r="I40" s="1851" t="s">
        <v>812</v>
      </c>
    </row>
    <row customHeight="1" ht="11.25">
      <c r="A41" s="1851" t="s">
        <v>2251</v>
      </c>
      <c r="B41" s="1851" t="s">
        <v>16</v>
      </c>
      <c r="C41" s="1851" t="s">
        <v>2417</v>
      </c>
      <c r="D41" s="1851" t="s">
        <v>2418</v>
      </c>
      <c r="E41" s="1851" t="s">
        <v>2419</v>
      </c>
      <c r="F41" s="1851" t="s">
        <v>2386</v>
      </c>
      <c r="G41" s="1851" t="s">
        <v>28</v>
      </c>
      <c r="H41" s="1851" t="s">
        <v>28</v>
      </c>
      <c r="I41" s="1851" t="s">
        <v>812</v>
      </c>
    </row>
    <row customHeight="1" ht="11.25">
      <c r="A42" s="1851" t="s">
        <v>2251</v>
      </c>
      <c r="B42" s="1851" t="s">
        <v>16</v>
      </c>
      <c r="C42" s="1851" t="s">
        <v>2420</v>
      </c>
      <c r="D42" s="1851" t="s">
        <v>2421</v>
      </c>
      <c r="E42" s="1851" t="s">
        <v>2422</v>
      </c>
      <c r="F42" s="1851" t="s">
        <v>2255</v>
      </c>
      <c r="G42" s="1851" t="s">
        <v>28</v>
      </c>
      <c r="H42" s="1851" t="s">
        <v>28</v>
      </c>
      <c r="I42" s="1851" t="s">
        <v>812</v>
      </c>
    </row>
    <row customHeight="1" ht="11.25">
      <c r="A43" s="1851" t="s">
        <v>2251</v>
      </c>
      <c r="B43" s="1851" t="s">
        <v>16</v>
      </c>
      <c r="C43" s="1851" t="s">
        <v>2423</v>
      </c>
      <c r="D43" s="1851" t="s">
        <v>2424</v>
      </c>
      <c r="E43" s="1851" t="s">
        <v>2425</v>
      </c>
      <c r="F43" s="1851" t="s">
        <v>2292</v>
      </c>
      <c r="G43" s="1851" t="s">
        <v>28</v>
      </c>
      <c r="H43" s="1851" t="s">
        <v>28</v>
      </c>
      <c r="I43" s="1851" t="s">
        <v>812</v>
      </c>
    </row>
    <row customHeight="1" ht="11.25">
      <c r="A44" s="1851" t="s">
        <v>2251</v>
      </c>
      <c r="B44" s="1851" t="s">
        <v>16</v>
      </c>
      <c r="C44" s="1851" t="s">
        <v>2426</v>
      </c>
      <c r="D44" s="1851" t="s">
        <v>2427</v>
      </c>
      <c r="E44" s="1851" t="s">
        <v>2428</v>
      </c>
      <c r="F44" s="1851" t="s">
        <v>2429</v>
      </c>
      <c r="G44" s="1851" t="s">
        <v>28</v>
      </c>
      <c r="H44" s="1851" t="s">
        <v>28</v>
      </c>
      <c r="I44" s="1851" t="s">
        <v>812</v>
      </c>
    </row>
    <row customHeight="1" ht="11.25">
      <c r="A45" s="1851" t="s">
        <v>2251</v>
      </c>
      <c r="B45" s="1851" t="s">
        <v>16</v>
      </c>
      <c r="C45" s="1851" t="s">
        <v>2430</v>
      </c>
      <c r="D45" s="1851" t="s">
        <v>2431</v>
      </c>
      <c r="E45" s="1851" t="s">
        <v>2432</v>
      </c>
      <c r="F45" s="1851" t="s">
        <v>2415</v>
      </c>
      <c r="G45" s="1851" t="s">
        <v>28</v>
      </c>
      <c r="H45" s="1851" t="s">
        <v>28</v>
      </c>
      <c r="I45" s="1851" t="s">
        <v>812</v>
      </c>
    </row>
    <row customHeight="1" ht="11.25">
      <c r="A46" s="1851" t="s">
        <v>2251</v>
      </c>
      <c r="B46" s="1851" t="s">
        <v>16</v>
      </c>
      <c r="C46" s="1851" t="s">
        <v>2433</v>
      </c>
      <c r="D46" s="1851" t="s">
        <v>2434</v>
      </c>
      <c r="E46" s="1851" t="s">
        <v>2435</v>
      </c>
      <c r="F46" s="1851" t="s">
        <v>2376</v>
      </c>
      <c r="G46" s="1851" t="s">
        <v>28</v>
      </c>
      <c r="H46" s="1851" t="s">
        <v>28</v>
      </c>
      <c r="I46" s="1851" t="s">
        <v>812</v>
      </c>
    </row>
    <row customHeight="1" ht="11.25">
      <c r="A47" s="1851" t="s">
        <v>2251</v>
      </c>
      <c r="B47" s="1851" t="s">
        <v>16</v>
      </c>
      <c r="C47" s="1851" t="s">
        <v>2436</v>
      </c>
      <c r="D47" s="1851" t="s">
        <v>2437</v>
      </c>
      <c r="E47" s="1851" t="s">
        <v>2438</v>
      </c>
      <c r="F47" s="1851" t="s">
        <v>2362</v>
      </c>
      <c r="G47" s="1851" t="s">
        <v>28</v>
      </c>
      <c r="H47" s="1851" t="s">
        <v>28</v>
      </c>
      <c r="I47" s="1851" t="s">
        <v>812</v>
      </c>
    </row>
    <row customHeight="1" ht="11.25">
      <c r="A48" s="1851" t="s">
        <v>2251</v>
      </c>
      <c r="B48" s="1851" t="s">
        <v>16</v>
      </c>
      <c r="C48" s="1851" t="s">
        <v>2439</v>
      </c>
      <c r="D48" s="1851" t="s">
        <v>2440</v>
      </c>
      <c r="E48" s="1851" t="s">
        <v>2428</v>
      </c>
      <c r="F48" s="1851" t="s">
        <v>2441</v>
      </c>
      <c r="G48" s="1851" t="s">
        <v>28</v>
      </c>
      <c r="H48" s="1851" t="s">
        <v>28</v>
      </c>
      <c r="I48" s="1851" t="s">
        <v>812</v>
      </c>
    </row>
    <row customHeight="1" ht="11.25">
      <c r="A49" s="1851" t="s">
        <v>2251</v>
      </c>
      <c r="B49" s="1851" t="s">
        <v>16</v>
      </c>
      <c r="C49" s="1851" t="s">
        <v>2442</v>
      </c>
      <c r="D49" s="1851" t="s">
        <v>2443</v>
      </c>
      <c r="E49" s="1851" t="s">
        <v>2444</v>
      </c>
      <c r="F49" s="1851" t="s">
        <v>2391</v>
      </c>
      <c r="G49" s="1851" t="s">
        <v>28</v>
      </c>
      <c r="H49" s="1851" t="s">
        <v>28</v>
      </c>
      <c r="I49" s="1851" t="s">
        <v>812</v>
      </c>
    </row>
    <row customHeight="1" ht="11.25">
      <c r="A50" s="1851" t="s">
        <v>2251</v>
      </c>
      <c r="B50" s="1851" t="s">
        <v>16</v>
      </c>
      <c r="C50" s="1851" t="s">
        <v>2445</v>
      </c>
      <c r="D50" s="1851" t="s">
        <v>2446</v>
      </c>
      <c r="E50" s="1851" t="s">
        <v>2447</v>
      </c>
      <c r="F50" s="1851" t="s">
        <v>2271</v>
      </c>
      <c r="G50" s="1851" t="s">
        <v>28</v>
      </c>
      <c r="H50" s="1851" t="s">
        <v>28</v>
      </c>
      <c r="I50" s="1851" t="s">
        <v>812</v>
      </c>
    </row>
    <row customHeight="1" ht="11.25">
      <c r="A51" s="1851" t="s">
        <v>2251</v>
      </c>
      <c r="B51" s="1851" t="s">
        <v>16</v>
      </c>
      <c r="C51" s="1851" t="s">
        <v>2448</v>
      </c>
      <c r="D51" s="1851" t="s">
        <v>2449</v>
      </c>
      <c r="E51" s="1851" t="s">
        <v>2447</v>
      </c>
      <c r="F51" s="1851" t="s">
        <v>2267</v>
      </c>
      <c r="G51" s="1851" t="s">
        <v>2450</v>
      </c>
      <c r="H51" s="1851" t="s">
        <v>28</v>
      </c>
      <c r="I51" s="1851" t="s">
        <v>812</v>
      </c>
    </row>
    <row customHeight="1" ht="11.25">
      <c r="A52" s="1851" t="s">
        <v>2251</v>
      </c>
      <c r="B52" s="1851" t="s">
        <v>16</v>
      </c>
      <c r="C52" s="1851" t="s">
        <v>2451</v>
      </c>
      <c r="D52" s="1851" t="s">
        <v>2452</v>
      </c>
      <c r="E52" s="1851" t="s">
        <v>2453</v>
      </c>
      <c r="F52" s="1851" t="s">
        <v>2267</v>
      </c>
      <c r="G52" s="1851" t="s">
        <v>28</v>
      </c>
      <c r="H52" s="1851" t="s">
        <v>28</v>
      </c>
      <c r="I52" s="1851" t="s">
        <v>812</v>
      </c>
    </row>
    <row customHeight="1" ht="11.25">
      <c r="A53" s="1851" t="s">
        <v>2251</v>
      </c>
      <c r="B53" s="1851" t="s">
        <v>16</v>
      </c>
      <c r="C53" s="1851" t="s">
        <v>2454</v>
      </c>
      <c r="D53" s="1851" t="s">
        <v>2455</v>
      </c>
      <c r="E53" s="1851" t="s">
        <v>2456</v>
      </c>
      <c r="F53" s="1851" t="s">
        <v>2415</v>
      </c>
      <c r="G53" s="1851" t="s">
        <v>28</v>
      </c>
      <c r="H53" s="1851" t="s">
        <v>28</v>
      </c>
      <c r="I53" s="1851" t="s">
        <v>812</v>
      </c>
    </row>
    <row customHeight="1" ht="11.25">
      <c r="A54" s="1851" t="s">
        <v>2251</v>
      </c>
      <c r="B54" s="1851" t="s">
        <v>16</v>
      </c>
      <c r="C54" s="1851" t="s">
        <v>2457</v>
      </c>
      <c r="D54" s="1851" t="s">
        <v>2458</v>
      </c>
      <c r="E54" s="1851" t="s">
        <v>2459</v>
      </c>
      <c r="F54" s="1851" t="s">
        <v>2315</v>
      </c>
      <c r="G54" s="1851" t="s">
        <v>28</v>
      </c>
      <c r="H54" s="1851" t="s">
        <v>28</v>
      </c>
      <c r="I54" s="1851" t="s">
        <v>812</v>
      </c>
    </row>
    <row customHeight="1" ht="11.25">
      <c r="A55" s="1851" t="s">
        <v>2251</v>
      </c>
      <c r="B55" s="1851" t="s">
        <v>16</v>
      </c>
      <c r="C55" s="1851" t="s">
        <v>2460</v>
      </c>
      <c r="D55" s="1851" t="s">
        <v>2461</v>
      </c>
      <c r="E55" s="1851" t="s">
        <v>2462</v>
      </c>
      <c r="F55" s="1851" t="s">
        <v>2376</v>
      </c>
      <c r="G55" s="1851" t="s">
        <v>28</v>
      </c>
      <c r="H55" s="1851" t="s">
        <v>28</v>
      </c>
      <c r="I55" s="1851" t="s">
        <v>812</v>
      </c>
    </row>
    <row customHeight="1" ht="11.25">
      <c r="A56" s="1851" t="s">
        <v>2251</v>
      </c>
      <c r="B56" s="1851" t="s">
        <v>16</v>
      </c>
      <c r="C56" s="1851" t="s">
        <v>2463</v>
      </c>
      <c r="D56" s="1851" t="s">
        <v>2464</v>
      </c>
      <c r="E56" s="1851" t="s">
        <v>2465</v>
      </c>
      <c r="F56" s="1851" t="s">
        <v>2333</v>
      </c>
      <c r="G56" s="1851" t="s">
        <v>28</v>
      </c>
      <c r="H56" s="1851" t="s">
        <v>28</v>
      </c>
      <c r="I56" s="1851" t="s">
        <v>812</v>
      </c>
    </row>
    <row customHeight="1" ht="11.25">
      <c r="A57" s="1851" t="s">
        <v>2251</v>
      </c>
      <c r="B57" s="1851" t="s">
        <v>16</v>
      </c>
      <c r="C57" s="1851" t="s">
        <v>2466</v>
      </c>
      <c r="D57" s="1851" t="s">
        <v>2467</v>
      </c>
      <c r="E57" s="1851" t="s">
        <v>2468</v>
      </c>
      <c r="F57" s="1851" t="s">
        <v>2292</v>
      </c>
      <c r="G57" s="1851" t="s">
        <v>28</v>
      </c>
      <c r="H57" s="1851" t="s">
        <v>28</v>
      </c>
      <c r="I57" s="1851" t="s">
        <v>812</v>
      </c>
    </row>
    <row customHeight="1" ht="11.25">
      <c r="A58" s="1851" t="s">
        <v>2251</v>
      </c>
      <c r="B58" s="1851" t="s">
        <v>16</v>
      </c>
      <c r="C58" s="1851" t="s">
        <v>2469</v>
      </c>
      <c r="D58" s="1851" t="s">
        <v>2470</v>
      </c>
      <c r="E58" s="1851" t="s">
        <v>2471</v>
      </c>
      <c r="F58" s="1851" t="s">
        <v>2267</v>
      </c>
      <c r="G58" s="1851" t="s">
        <v>28</v>
      </c>
      <c r="H58" s="1851" t="s">
        <v>28</v>
      </c>
      <c r="I58" s="1851" t="s">
        <v>812</v>
      </c>
    </row>
    <row customHeight="1" ht="11.25">
      <c r="A59" s="1851" t="s">
        <v>2251</v>
      </c>
      <c r="B59" s="1851" t="s">
        <v>16</v>
      </c>
      <c r="C59" s="1851" t="s">
        <v>2472</v>
      </c>
      <c r="D59" s="1851" t="s">
        <v>2473</v>
      </c>
      <c r="E59" s="1851" t="s">
        <v>2474</v>
      </c>
      <c r="F59" s="1851" t="s">
        <v>2324</v>
      </c>
      <c r="G59" s="1851" t="s">
        <v>2475</v>
      </c>
      <c r="H59" s="1851" t="s">
        <v>28</v>
      </c>
      <c r="I59" s="1851" t="s">
        <v>812</v>
      </c>
    </row>
    <row customHeight="1" ht="11.25">
      <c r="A60" s="1851" t="s">
        <v>2251</v>
      </c>
      <c r="B60" s="1851" t="s">
        <v>16</v>
      </c>
      <c r="C60" s="1851" t="s">
        <v>2476</v>
      </c>
      <c r="D60" s="1851" t="s">
        <v>2477</v>
      </c>
      <c r="E60" s="1851" t="s">
        <v>2478</v>
      </c>
      <c r="F60" s="1851" t="s">
        <v>2376</v>
      </c>
      <c r="G60" s="1851" t="s">
        <v>2479</v>
      </c>
      <c r="H60" s="1851" t="s">
        <v>28</v>
      </c>
      <c r="I60" s="1851" t="s">
        <v>812</v>
      </c>
    </row>
    <row customHeight="1" ht="11.25">
      <c r="A61" s="1851" t="s">
        <v>2251</v>
      </c>
      <c r="B61" s="1851" t="s">
        <v>16</v>
      </c>
      <c r="C61" s="1851" t="s">
        <v>2480</v>
      </c>
      <c r="D61" s="1851" t="s">
        <v>2481</v>
      </c>
      <c r="E61" s="1851" t="s">
        <v>2482</v>
      </c>
      <c r="F61" s="1851" t="s">
        <v>2483</v>
      </c>
      <c r="G61" s="1851" t="s">
        <v>2484</v>
      </c>
      <c r="H61" s="1851" t="s">
        <v>28</v>
      </c>
      <c r="I61" s="1851" t="s">
        <v>812</v>
      </c>
    </row>
    <row customHeight="1" ht="11.25">
      <c r="A62" s="1851" t="s">
        <v>2251</v>
      </c>
      <c r="B62" s="1851" t="s">
        <v>16</v>
      </c>
      <c r="C62" s="1851" t="s">
        <v>2485</v>
      </c>
      <c r="D62" s="1851" t="s">
        <v>2486</v>
      </c>
      <c r="E62" s="1851" t="s">
        <v>2487</v>
      </c>
      <c r="F62" s="1851" t="s">
        <v>2488</v>
      </c>
      <c r="G62" s="1851" t="s">
        <v>2489</v>
      </c>
      <c r="H62" s="1851" t="s">
        <v>28</v>
      </c>
      <c r="I62" s="1851" t="s">
        <v>812</v>
      </c>
    </row>
    <row customHeight="1" ht="11.25">
      <c r="A63" s="1851" t="s">
        <v>2251</v>
      </c>
      <c r="B63" s="1851" t="s">
        <v>16</v>
      </c>
      <c r="C63" s="1851" t="s">
        <v>2490</v>
      </c>
      <c r="D63" s="1851" t="s">
        <v>2491</v>
      </c>
      <c r="E63" s="1851" t="s">
        <v>2492</v>
      </c>
      <c r="F63" s="1851" t="s">
        <v>2296</v>
      </c>
      <c r="G63" s="1851" t="s">
        <v>28</v>
      </c>
      <c r="H63" s="1851" t="s">
        <v>28</v>
      </c>
      <c r="I63" s="1851" t="s">
        <v>812</v>
      </c>
    </row>
    <row customHeight="1" ht="11.25">
      <c r="A64" s="1851" t="s">
        <v>2251</v>
      </c>
      <c r="B64" s="1851" t="s">
        <v>16</v>
      </c>
      <c r="C64" s="1851" t="s">
        <v>2493</v>
      </c>
      <c r="D64" s="1851" t="s">
        <v>2494</v>
      </c>
      <c r="E64" s="1851" t="s">
        <v>2495</v>
      </c>
      <c r="F64" s="1851" t="s">
        <v>2271</v>
      </c>
      <c r="G64" s="1851" t="s">
        <v>28</v>
      </c>
      <c r="H64" s="1851" t="s">
        <v>28</v>
      </c>
      <c r="I64" s="1851" t="s">
        <v>812</v>
      </c>
    </row>
    <row customHeight="1" ht="11.25">
      <c r="A65" s="1851" t="s">
        <v>2251</v>
      </c>
      <c r="B65" s="1851" t="s">
        <v>16</v>
      </c>
      <c r="C65" s="1851" t="s">
        <v>2496</v>
      </c>
      <c r="D65" s="1851" t="s">
        <v>2497</v>
      </c>
      <c r="E65" s="1851" t="s">
        <v>2498</v>
      </c>
      <c r="F65" s="1851" t="s">
        <v>2259</v>
      </c>
      <c r="G65" s="1851" t="s">
        <v>28</v>
      </c>
      <c r="H65" s="1851" t="s">
        <v>28</v>
      </c>
      <c r="I65" s="1851" t="s">
        <v>812</v>
      </c>
    </row>
    <row customHeight="1" ht="11.25">
      <c r="A66" s="1851" t="s">
        <v>2251</v>
      </c>
      <c r="B66" s="1851" t="s">
        <v>16</v>
      </c>
      <c r="C66" s="1851" t="s">
        <v>2499</v>
      </c>
      <c r="D66" s="1851" t="s">
        <v>2500</v>
      </c>
      <c r="E66" s="1851" t="s">
        <v>2501</v>
      </c>
      <c r="F66" s="1851" t="s">
        <v>2283</v>
      </c>
      <c r="G66" s="1851" t="s">
        <v>28</v>
      </c>
      <c r="H66" s="1851" t="s">
        <v>28</v>
      </c>
      <c r="I66" s="1851" t="s">
        <v>812</v>
      </c>
    </row>
    <row customHeight="1" ht="11.25">
      <c r="A67" s="1851" t="s">
        <v>2251</v>
      </c>
      <c r="B67" s="1851" t="s">
        <v>16</v>
      </c>
      <c r="C67" s="1851" t="s">
        <v>2502</v>
      </c>
      <c r="D67" s="1851" t="s">
        <v>2503</v>
      </c>
      <c r="E67" s="1851" t="s">
        <v>2504</v>
      </c>
      <c r="F67" s="1851" t="s">
        <v>2267</v>
      </c>
      <c r="G67" s="1851" t="s">
        <v>2505</v>
      </c>
      <c r="H67" s="1851" t="s">
        <v>28</v>
      </c>
      <c r="I67" s="1851" t="s">
        <v>812</v>
      </c>
    </row>
    <row customHeight="1" ht="11.25">
      <c r="A68" s="1851" t="s">
        <v>2251</v>
      </c>
      <c r="B68" s="1851" t="s">
        <v>16</v>
      </c>
      <c r="C68" s="1851" t="s">
        <v>2506</v>
      </c>
      <c r="D68" s="1851" t="s">
        <v>2507</v>
      </c>
      <c r="E68" s="1851" t="s">
        <v>2508</v>
      </c>
      <c r="F68" s="1851" t="s">
        <v>2267</v>
      </c>
      <c r="G68" s="1851" t="s">
        <v>28</v>
      </c>
      <c r="H68" s="1851" t="s">
        <v>28</v>
      </c>
      <c r="I68" s="1851" t="s">
        <v>812</v>
      </c>
    </row>
    <row customHeight="1" ht="11.25">
      <c r="A69" s="1851" t="s">
        <v>2251</v>
      </c>
      <c r="B69" s="1851" t="s">
        <v>16</v>
      </c>
      <c r="C69" s="1851" t="s">
        <v>2509</v>
      </c>
      <c r="D69" s="1851" t="s">
        <v>2510</v>
      </c>
      <c r="E69" s="1851" t="s">
        <v>2511</v>
      </c>
      <c r="F69" s="1851" t="s">
        <v>2267</v>
      </c>
      <c r="G69" s="1851" t="s">
        <v>28</v>
      </c>
      <c r="H69" s="1851" t="s">
        <v>28</v>
      </c>
      <c r="I69" s="1851" t="s">
        <v>812</v>
      </c>
    </row>
    <row customHeight="1" ht="11.25">
      <c r="A70" s="1851" t="s">
        <v>2251</v>
      </c>
      <c r="B70" s="1851" t="s">
        <v>16</v>
      </c>
      <c r="C70" s="1851" t="s">
        <v>2512</v>
      </c>
      <c r="D70" s="1851" t="s">
        <v>2513</v>
      </c>
      <c r="E70" s="1851" t="s">
        <v>2514</v>
      </c>
      <c r="F70" s="1851" t="s">
        <v>2267</v>
      </c>
      <c r="G70" s="1851" t="s">
        <v>2515</v>
      </c>
      <c r="H70" s="1851" t="s">
        <v>28</v>
      </c>
      <c r="I70" s="1851" t="s">
        <v>812</v>
      </c>
    </row>
    <row customHeight="1" ht="11.25">
      <c r="A71" s="1851" t="s">
        <v>2251</v>
      </c>
      <c r="B71" s="1851" t="s">
        <v>16</v>
      </c>
      <c r="C71" s="1851" t="s">
        <v>2516</v>
      </c>
      <c r="D71" s="1851" t="s">
        <v>2517</v>
      </c>
      <c r="E71" s="1851" t="s">
        <v>2518</v>
      </c>
      <c r="F71" s="1851" t="s">
        <v>2376</v>
      </c>
      <c r="G71" s="1851" t="s">
        <v>28</v>
      </c>
      <c r="H71" s="1851" t="s">
        <v>28</v>
      </c>
      <c r="I71" s="1851" t="s">
        <v>812</v>
      </c>
    </row>
    <row customHeight="1" ht="11.25">
      <c r="A72" s="1851" t="s">
        <v>2251</v>
      </c>
      <c r="B72" s="1851" t="s">
        <v>16</v>
      </c>
      <c r="C72" s="1851" t="s">
        <v>2519</v>
      </c>
      <c r="D72" s="1851" t="s">
        <v>2520</v>
      </c>
      <c r="E72" s="1851" t="s">
        <v>2521</v>
      </c>
      <c r="F72" s="1851" t="s">
        <v>2400</v>
      </c>
      <c r="G72" s="1851" t="s">
        <v>28</v>
      </c>
      <c r="H72" s="1851" t="s">
        <v>28</v>
      </c>
      <c r="I72" s="1851" t="s">
        <v>812</v>
      </c>
    </row>
    <row customHeight="1" ht="11.25">
      <c r="A73" s="1851" t="s">
        <v>2251</v>
      </c>
      <c r="B73" s="1851" t="s">
        <v>16</v>
      </c>
      <c r="C73" s="1851" t="s">
        <v>2522</v>
      </c>
      <c r="D73" s="1851" t="s">
        <v>2523</v>
      </c>
      <c r="E73" s="1851" t="s">
        <v>2524</v>
      </c>
      <c r="F73" s="1851" t="s">
        <v>2292</v>
      </c>
      <c r="G73" s="1851" t="s">
        <v>2525</v>
      </c>
      <c r="H73" s="1851" t="s">
        <v>28</v>
      </c>
      <c r="I73" s="1851" t="s">
        <v>812</v>
      </c>
    </row>
    <row customHeight="1" ht="11.25">
      <c r="A74" s="1851" t="s">
        <v>2251</v>
      </c>
      <c r="B74" s="1851" t="s">
        <v>16</v>
      </c>
      <c r="C74" s="1851" t="s">
        <v>2526</v>
      </c>
      <c r="D74" s="1851" t="s">
        <v>2527</v>
      </c>
      <c r="E74" s="1851" t="s">
        <v>2528</v>
      </c>
      <c r="F74" s="1851" t="s">
        <v>2255</v>
      </c>
      <c r="G74" s="1851" t="s">
        <v>28</v>
      </c>
      <c r="H74" s="1851" t="s">
        <v>28</v>
      </c>
      <c r="I74" s="1851" t="s">
        <v>812</v>
      </c>
    </row>
    <row customHeight="1" ht="11.25">
      <c r="A75" s="1851" t="s">
        <v>2251</v>
      </c>
      <c r="B75" s="1851" t="s">
        <v>16</v>
      </c>
      <c r="C75" s="1851" t="s">
        <v>2529</v>
      </c>
      <c r="D75" s="1851" t="s">
        <v>2530</v>
      </c>
      <c r="E75" s="1851" t="s">
        <v>2531</v>
      </c>
      <c r="F75" s="1851" t="s">
        <v>2386</v>
      </c>
      <c r="G75" s="1851" t="s">
        <v>28</v>
      </c>
      <c r="H75" s="1851" t="s">
        <v>28</v>
      </c>
      <c r="I75" s="1851" t="s">
        <v>812</v>
      </c>
    </row>
    <row customHeight="1" ht="11.25">
      <c r="A76" s="1851" t="s">
        <v>2251</v>
      </c>
      <c r="B76" s="1851" t="s">
        <v>16</v>
      </c>
      <c r="C76" s="1851" t="s">
        <v>2532</v>
      </c>
      <c r="D76" s="1851" t="s">
        <v>2533</v>
      </c>
      <c r="E76" s="1851" t="s">
        <v>2534</v>
      </c>
      <c r="F76" s="1851" t="s">
        <v>2352</v>
      </c>
      <c r="G76" s="1851" t="s">
        <v>28</v>
      </c>
      <c r="H76" s="1851" t="s">
        <v>28</v>
      </c>
      <c r="I76" s="1851" t="s">
        <v>812</v>
      </c>
    </row>
    <row customHeight="1" ht="11.25">
      <c r="A77" s="1851" t="s">
        <v>2251</v>
      </c>
      <c r="B77" s="1851" t="s">
        <v>16</v>
      </c>
      <c r="C77" s="1851" t="s">
        <v>2535</v>
      </c>
      <c r="D77" s="1851" t="s">
        <v>2536</v>
      </c>
      <c r="E77" s="1851" t="s">
        <v>2537</v>
      </c>
      <c r="F77" s="1851" t="s">
        <v>2395</v>
      </c>
      <c r="G77" s="1851" t="s">
        <v>2538</v>
      </c>
      <c r="H77" s="1851" t="s">
        <v>28</v>
      </c>
      <c r="I77" s="1851" t="s">
        <v>812</v>
      </c>
    </row>
    <row customHeight="1" ht="11.25">
      <c r="A78" s="1851" t="s">
        <v>2251</v>
      </c>
      <c r="B78" s="1851" t="s">
        <v>16</v>
      </c>
      <c r="C78" s="1851" t="s">
        <v>2539</v>
      </c>
      <c r="D78" s="1851" t="s">
        <v>2540</v>
      </c>
      <c r="E78" s="1851" t="s">
        <v>2541</v>
      </c>
      <c r="F78" s="1851" t="s">
        <v>2542</v>
      </c>
      <c r="G78" s="1851" t="s">
        <v>28</v>
      </c>
      <c r="H78" s="1851" t="s">
        <v>28</v>
      </c>
      <c r="I78" s="1851" t="s">
        <v>812</v>
      </c>
    </row>
    <row customHeight="1" ht="11.25">
      <c r="A79" s="1851" t="s">
        <v>2251</v>
      </c>
      <c r="B79" s="1851" t="s">
        <v>16</v>
      </c>
      <c r="C79" s="1851" t="s">
        <v>2543</v>
      </c>
      <c r="D79" s="1851" t="s">
        <v>2544</v>
      </c>
      <c r="E79" s="1851" t="s">
        <v>2545</v>
      </c>
      <c r="F79" s="1851" t="s">
        <v>2546</v>
      </c>
      <c r="G79" s="1851" t="s">
        <v>28</v>
      </c>
      <c r="H79" s="1851" t="s">
        <v>28</v>
      </c>
      <c r="I79" s="1851" t="s">
        <v>812</v>
      </c>
    </row>
    <row customHeight="1" ht="11.25">
      <c r="A80" s="1851" t="s">
        <v>2251</v>
      </c>
      <c r="B80" s="1851" t="s">
        <v>16</v>
      </c>
      <c r="C80" s="1851" t="s">
        <v>2547</v>
      </c>
      <c r="D80" s="1851" t="s">
        <v>2548</v>
      </c>
      <c r="E80" s="1851" t="s">
        <v>2549</v>
      </c>
      <c r="F80" s="1851" t="s">
        <v>2267</v>
      </c>
      <c r="G80" s="1851" t="s">
        <v>28</v>
      </c>
      <c r="H80" s="1851" t="s">
        <v>28</v>
      </c>
      <c r="I80" s="1851" t="s">
        <v>812</v>
      </c>
    </row>
    <row customHeight="1" ht="11.25">
      <c r="A81" s="1851" t="s">
        <v>2251</v>
      </c>
      <c r="B81" s="1851" t="s">
        <v>16</v>
      </c>
      <c r="C81" s="1851" t="s">
        <v>2550</v>
      </c>
      <c r="D81" s="1851" t="s">
        <v>2551</v>
      </c>
      <c r="E81" s="1851" t="s">
        <v>2552</v>
      </c>
      <c r="F81" s="1851" t="s">
        <v>2267</v>
      </c>
      <c r="G81" s="1851" t="s">
        <v>2553</v>
      </c>
      <c r="H81" s="1851" t="s">
        <v>28</v>
      </c>
      <c r="I81" s="1851" t="s">
        <v>812</v>
      </c>
    </row>
    <row customHeight="1" ht="11.25">
      <c r="A82" s="1851" t="s">
        <v>2251</v>
      </c>
      <c r="B82" s="1851" t="s">
        <v>16</v>
      </c>
      <c r="C82" s="1851" t="s">
        <v>2554</v>
      </c>
      <c r="D82" s="1851" t="s">
        <v>2555</v>
      </c>
      <c r="E82" s="1851" t="s">
        <v>2556</v>
      </c>
      <c r="F82" s="1851" t="s">
        <v>2557</v>
      </c>
      <c r="G82" s="1851" t="s">
        <v>28</v>
      </c>
      <c r="H82" s="1851" t="s">
        <v>28</v>
      </c>
      <c r="I82" s="1851" t="s">
        <v>812</v>
      </c>
    </row>
    <row customHeight="1" ht="11.25">
      <c r="A83" s="1851" t="s">
        <v>2251</v>
      </c>
      <c r="B83" s="1851" t="s">
        <v>16</v>
      </c>
      <c r="C83" s="1851" t="s">
        <v>2558</v>
      </c>
      <c r="D83" s="1851" t="s">
        <v>2559</v>
      </c>
      <c r="E83" s="1851" t="s">
        <v>2560</v>
      </c>
      <c r="F83" s="1851" t="s">
        <v>2415</v>
      </c>
      <c r="G83" s="1851" t="s">
        <v>28</v>
      </c>
      <c r="H83" s="1851" t="s">
        <v>28</v>
      </c>
      <c r="I83" s="1851" t="s">
        <v>812</v>
      </c>
    </row>
    <row customHeight="1" ht="11.25">
      <c r="A84" s="1851" t="s">
        <v>2251</v>
      </c>
      <c r="B84" s="1851" t="s">
        <v>16</v>
      </c>
      <c r="C84" s="1851" t="s">
        <v>2561</v>
      </c>
      <c r="D84" s="1851" t="s">
        <v>2562</v>
      </c>
      <c r="E84" s="1851" t="s">
        <v>2563</v>
      </c>
      <c r="F84" s="1851" t="s">
        <v>2557</v>
      </c>
      <c r="G84" s="1851" t="s">
        <v>2564</v>
      </c>
      <c r="H84" s="1851" t="s">
        <v>28</v>
      </c>
      <c r="I84" s="1851" t="s">
        <v>812</v>
      </c>
    </row>
    <row customHeight="1" ht="11.25">
      <c r="A85" s="1851" t="s">
        <v>2251</v>
      </c>
      <c r="B85" s="1851" t="s">
        <v>16</v>
      </c>
      <c r="C85" s="1851" t="s">
        <v>2565</v>
      </c>
      <c r="D85" s="1851" t="s">
        <v>2566</v>
      </c>
      <c r="E85" s="1851" t="s">
        <v>2567</v>
      </c>
      <c r="F85" s="1851" t="s">
        <v>2267</v>
      </c>
      <c r="G85" s="1851" t="s">
        <v>28</v>
      </c>
      <c r="H85" s="1851" t="s">
        <v>28</v>
      </c>
      <c r="I85" s="1851" t="s">
        <v>812</v>
      </c>
    </row>
    <row customHeight="1" ht="11.25">
      <c r="A86" s="1851" t="s">
        <v>2251</v>
      </c>
      <c r="B86" s="1851" t="s">
        <v>16</v>
      </c>
      <c r="C86" s="1851" t="s">
        <v>13</v>
      </c>
      <c r="D86" s="1851" t="s">
        <v>48</v>
      </c>
      <c r="E86" s="1851" t="s">
        <v>51</v>
      </c>
      <c r="F86" s="1851" t="s">
        <v>53</v>
      </c>
      <c r="G86" s="1851" t="s">
        <v>28</v>
      </c>
      <c r="H86" s="1851" t="s">
        <v>28</v>
      </c>
      <c r="I86" s="1851" t="s">
        <v>812</v>
      </c>
    </row>
    <row customHeight="1" ht="11.25">
      <c r="A87" s="1851" t="s">
        <v>2251</v>
      </c>
      <c r="B87" s="1851" t="s">
        <v>16</v>
      </c>
      <c r="C87" s="1851" t="s">
        <v>2568</v>
      </c>
      <c r="D87" s="1851" t="s">
        <v>2569</v>
      </c>
      <c r="E87" s="1851" t="s">
        <v>2570</v>
      </c>
      <c r="F87" s="1851" t="s">
        <v>2571</v>
      </c>
      <c r="G87" s="1851" t="s">
        <v>28</v>
      </c>
      <c r="H87" s="1851" t="s">
        <v>28</v>
      </c>
      <c r="I87" s="1851" t="s">
        <v>812</v>
      </c>
    </row>
    <row customHeight="1" ht="11.25">
      <c r="A88" s="1851" t="s">
        <v>2251</v>
      </c>
      <c r="B88" s="1851" t="s">
        <v>16</v>
      </c>
      <c r="C88" s="1851" t="s">
        <v>2572</v>
      </c>
      <c r="D88" s="1851" t="s">
        <v>2573</v>
      </c>
      <c r="E88" s="1851" t="s">
        <v>2574</v>
      </c>
      <c r="F88" s="1851" t="s">
        <v>2575</v>
      </c>
      <c r="G88" s="1851" t="s">
        <v>28</v>
      </c>
      <c r="H88" s="1851" t="s">
        <v>28</v>
      </c>
      <c r="I88" s="1851" t="s">
        <v>812</v>
      </c>
    </row>
    <row customHeight="1" ht="11.25">
      <c r="A89" s="1851" t="s">
        <v>2251</v>
      </c>
      <c r="B89" s="1851" t="s">
        <v>16</v>
      </c>
      <c r="C89" s="1851" t="s">
        <v>2576</v>
      </c>
      <c r="D89" s="1851" t="s">
        <v>2577</v>
      </c>
      <c r="E89" s="1851" t="s">
        <v>2578</v>
      </c>
      <c r="F89" s="1851" t="s">
        <v>2579</v>
      </c>
      <c r="G89" s="1851" t="s">
        <v>2580</v>
      </c>
      <c r="H89" s="1851" t="s">
        <v>28</v>
      </c>
      <c r="I89" s="1851" t="s">
        <v>812</v>
      </c>
    </row>
    <row customHeight="1" ht="11.25">
      <c r="A90" s="1851" t="s">
        <v>2251</v>
      </c>
      <c r="B90" s="1851" t="s">
        <v>16</v>
      </c>
      <c r="C90" s="1851" t="s">
        <v>2581</v>
      </c>
      <c r="D90" s="1851" t="s">
        <v>2582</v>
      </c>
      <c r="E90" s="1851" t="s">
        <v>2428</v>
      </c>
      <c r="F90" s="1851" t="s">
        <v>2583</v>
      </c>
      <c r="G90" s="1851" t="s">
        <v>28</v>
      </c>
      <c r="H90" s="1851" t="s">
        <v>28</v>
      </c>
      <c r="I90" s="1851" t="s">
        <v>812</v>
      </c>
    </row>
    <row customHeight="1" ht="11.25">
      <c r="A91" s="1851" t="s">
        <v>2251</v>
      </c>
      <c r="B91" s="1851" t="s">
        <v>16</v>
      </c>
      <c r="C91" s="1851" t="s">
        <v>2584</v>
      </c>
      <c r="D91" s="1851" t="s">
        <v>2585</v>
      </c>
      <c r="E91" s="1851" t="s">
        <v>2586</v>
      </c>
      <c r="F91" s="1851" t="s">
        <v>2255</v>
      </c>
      <c r="G91" s="1851" t="s">
        <v>28</v>
      </c>
      <c r="H91" s="1851" t="s">
        <v>28</v>
      </c>
      <c r="I91" s="1851" t="s">
        <v>812</v>
      </c>
    </row>
    <row customHeight="1" ht="11.25">
      <c r="A92" s="1851" t="s">
        <v>2251</v>
      </c>
      <c r="B92" s="1851" t="s">
        <v>16</v>
      </c>
      <c r="C92" s="1851" t="s">
        <v>2587</v>
      </c>
      <c r="D92" s="1851" t="s">
        <v>2588</v>
      </c>
      <c r="E92" s="1851" t="s">
        <v>2589</v>
      </c>
      <c r="F92" s="1851" t="s">
        <v>2590</v>
      </c>
      <c r="G92" s="1851" t="s">
        <v>28</v>
      </c>
      <c r="H92" s="1851" t="s">
        <v>28</v>
      </c>
      <c r="I92" s="1851" t="s">
        <v>812</v>
      </c>
    </row>
    <row customHeight="1" ht="11.25">
      <c r="A93" s="1851" t="s">
        <v>2251</v>
      </c>
      <c r="B93" s="1851" t="s">
        <v>16</v>
      </c>
      <c r="C93" s="1851" t="s">
        <v>2591</v>
      </c>
      <c r="D93" s="1851" t="s">
        <v>2592</v>
      </c>
      <c r="E93" s="1851" t="s">
        <v>2593</v>
      </c>
      <c r="F93" s="1851" t="s">
        <v>2338</v>
      </c>
      <c r="G93" s="1851" t="s">
        <v>28</v>
      </c>
      <c r="H93" s="1851" t="s">
        <v>28</v>
      </c>
      <c r="I93" s="1851" t="s">
        <v>812</v>
      </c>
    </row>
    <row customHeight="1" ht="11.25">
      <c r="A94" s="1851" t="s">
        <v>2251</v>
      </c>
      <c r="B94" s="1851" t="s">
        <v>16</v>
      </c>
      <c r="C94" s="1851" t="s">
        <v>2594</v>
      </c>
      <c r="D94" s="1851" t="s">
        <v>2595</v>
      </c>
      <c r="E94" s="1851" t="s">
        <v>2596</v>
      </c>
      <c r="F94" s="1851" t="s">
        <v>2362</v>
      </c>
      <c r="G94" s="1851" t="s">
        <v>28</v>
      </c>
      <c r="H94" s="1851" t="s">
        <v>28</v>
      </c>
      <c r="I94" s="1851" t="s">
        <v>812</v>
      </c>
    </row>
    <row customHeight="1" ht="11.25">
      <c r="A95" s="1851" t="s">
        <v>2251</v>
      </c>
      <c r="B95" s="1851" t="s">
        <v>16</v>
      </c>
      <c r="C95" s="1851" t="s">
        <v>2597</v>
      </c>
      <c r="D95" s="1851" t="s">
        <v>2598</v>
      </c>
      <c r="E95" s="1851" t="s">
        <v>2599</v>
      </c>
      <c r="F95" s="1851" t="s">
        <v>2255</v>
      </c>
      <c r="G95" s="1851" t="s">
        <v>28</v>
      </c>
      <c r="H95" s="1851" t="s">
        <v>28</v>
      </c>
      <c r="I95" s="1851" t="s">
        <v>812</v>
      </c>
    </row>
    <row customHeight="1" ht="11.25">
      <c r="A96" s="1851" t="s">
        <v>2251</v>
      </c>
      <c r="B96" s="1851" t="s">
        <v>16</v>
      </c>
      <c r="C96" s="1851" t="s">
        <v>2600</v>
      </c>
      <c r="D96" s="1851" t="s">
        <v>2601</v>
      </c>
      <c r="E96" s="1851" t="s">
        <v>2602</v>
      </c>
      <c r="F96" s="1851" t="s">
        <v>2603</v>
      </c>
      <c r="G96" s="1851" t="s">
        <v>2604</v>
      </c>
      <c r="H96" s="1851" t="s">
        <v>28</v>
      </c>
      <c r="I96" s="1851" t="s">
        <v>812</v>
      </c>
    </row>
    <row customHeight="1" ht="11.25">
      <c r="A97" s="1851" t="s">
        <v>2251</v>
      </c>
      <c r="B97" s="1851" t="s">
        <v>16</v>
      </c>
      <c r="C97" s="1851" t="s">
        <v>2605</v>
      </c>
      <c r="D97" s="1851" t="s">
        <v>2606</v>
      </c>
      <c r="E97" s="1851" t="s">
        <v>2607</v>
      </c>
      <c r="F97" s="1851" t="s">
        <v>2608</v>
      </c>
      <c r="G97" s="1851" t="s">
        <v>2609</v>
      </c>
      <c r="H97" s="1851" t="s">
        <v>28</v>
      </c>
      <c r="I97" s="1851" t="s">
        <v>812</v>
      </c>
    </row>
    <row customHeight="1" ht="11.25">
      <c r="A98" s="1851" t="s">
        <v>2251</v>
      </c>
      <c r="B98" s="1851" t="s">
        <v>16</v>
      </c>
      <c r="C98" s="1851" t="s">
        <v>2610</v>
      </c>
      <c r="D98" s="1851" t="s">
        <v>2611</v>
      </c>
      <c r="E98" s="1851" t="s">
        <v>2607</v>
      </c>
      <c r="F98" s="1851" t="s">
        <v>2612</v>
      </c>
      <c r="G98" s="1851" t="s">
        <v>2609</v>
      </c>
      <c r="H98" s="1851" t="s">
        <v>28</v>
      </c>
      <c r="I98" s="1851" t="s">
        <v>812</v>
      </c>
    </row>
    <row customHeight="1" ht="11.25">
      <c r="A99" s="1851" t="s">
        <v>2251</v>
      </c>
      <c r="B99" s="1851" t="s">
        <v>16</v>
      </c>
      <c r="C99" s="1851" t="s">
        <v>2613</v>
      </c>
      <c r="D99" s="1851" t="s">
        <v>2614</v>
      </c>
      <c r="E99" s="1851" t="s">
        <v>2589</v>
      </c>
      <c r="F99" s="1851" t="s">
        <v>2615</v>
      </c>
      <c r="G99" s="1851" t="s">
        <v>28</v>
      </c>
      <c r="H99" s="1851" t="s">
        <v>28</v>
      </c>
      <c r="I99" s="1851" t="s">
        <v>812</v>
      </c>
    </row>
    <row customHeight="1" ht="11.25">
      <c r="A100" s="1851" t="s">
        <v>2251</v>
      </c>
      <c r="B100" s="1851" t="s">
        <v>16</v>
      </c>
      <c r="C100" s="1851" t="s">
        <v>2616</v>
      </c>
      <c r="D100" s="1851" t="s">
        <v>2617</v>
      </c>
      <c r="E100" s="1851" t="s">
        <v>2618</v>
      </c>
      <c r="F100" s="1851" t="s">
        <v>2619</v>
      </c>
      <c r="G100" s="1851" t="s">
        <v>2620</v>
      </c>
      <c r="H100" s="1851" t="s">
        <v>28</v>
      </c>
      <c r="I100" s="1851" t="s">
        <v>812</v>
      </c>
    </row>
    <row customHeight="1" ht="11.25">
      <c r="A101" s="1851" t="s">
        <v>2251</v>
      </c>
      <c r="B101" s="1851" t="s">
        <v>16</v>
      </c>
      <c r="C101" s="1851" t="s">
        <v>2621</v>
      </c>
      <c r="D101" s="1851" t="s">
        <v>2622</v>
      </c>
      <c r="E101" s="1851" t="s">
        <v>2623</v>
      </c>
      <c r="F101" s="1851" t="s">
        <v>2315</v>
      </c>
      <c r="G101" s="1851" t="s">
        <v>2624</v>
      </c>
      <c r="H101" s="1851" t="s">
        <v>28</v>
      </c>
      <c r="I101" s="1851" t="s">
        <v>812</v>
      </c>
    </row>
    <row customHeight="1" ht="11.25">
      <c r="A102" s="1851" t="s">
        <v>2251</v>
      </c>
      <c r="B102" s="1851" t="s">
        <v>16</v>
      </c>
      <c r="C102" s="1851" t="s">
        <v>2625</v>
      </c>
      <c r="D102" s="1851" t="s">
        <v>2626</v>
      </c>
      <c r="E102" s="1851" t="s">
        <v>2627</v>
      </c>
      <c r="F102" s="1851" t="s">
        <v>2628</v>
      </c>
      <c r="G102" s="1851" t="s">
        <v>28</v>
      </c>
      <c r="H102" s="1851" t="s">
        <v>28</v>
      </c>
      <c r="I102" s="1851" t="s">
        <v>812</v>
      </c>
    </row>
    <row customHeight="1" ht="11.25">
      <c r="A103" s="1851" t="s">
        <v>2251</v>
      </c>
      <c r="B103" s="1851" t="s">
        <v>16</v>
      </c>
      <c r="C103" s="1851" t="s">
        <v>2629</v>
      </c>
      <c r="D103" s="1851" t="s">
        <v>2630</v>
      </c>
      <c r="E103" s="1851" t="s">
        <v>2631</v>
      </c>
      <c r="F103" s="1851" t="s">
        <v>2632</v>
      </c>
      <c r="G103" s="1851" t="s">
        <v>28</v>
      </c>
      <c r="H103" s="1851" t="s">
        <v>28</v>
      </c>
      <c r="I103" s="1851" t="s">
        <v>812</v>
      </c>
    </row>
    <row customHeight="1" ht="11.25">
      <c r="A104" s="1851" t="s">
        <v>2251</v>
      </c>
      <c r="B104" s="1851" t="s">
        <v>16</v>
      </c>
      <c r="C104" s="1851" t="s">
        <v>2260</v>
      </c>
      <c r="D104" s="1851" t="s">
        <v>2261</v>
      </c>
      <c r="E104" s="1851" t="s">
        <v>2262</v>
      </c>
      <c r="F104" s="1851" t="s">
        <v>2263</v>
      </c>
      <c r="G104" s="1851" t="s">
        <v>28</v>
      </c>
      <c r="H104" s="1851" t="s">
        <v>28</v>
      </c>
      <c r="I104" s="1851" t="s">
        <v>898</v>
      </c>
    </row>
    <row customHeight="1" ht="11.25">
      <c r="A105" s="1851" t="s">
        <v>2251</v>
      </c>
      <c r="B105" s="1851" t="s">
        <v>16</v>
      </c>
      <c r="C105" s="1851" t="s">
        <v>2276</v>
      </c>
      <c r="D105" s="1851" t="s">
        <v>2277</v>
      </c>
      <c r="E105" s="1851" t="s">
        <v>2278</v>
      </c>
      <c r="F105" s="1851" t="s">
        <v>2279</v>
      </c>
      <c r="G105" s="1851" t="s">
        <v>28</v>
      </c>
      <c r="H105" s="1851" t="s">
        <v>28</v>
      </c>
      <c r="I105" s="1851" t="s">
        <v>898</v>
      </c>
    </row>
    <row customHeight="1" ht="11.25">
      <c r="A106" s="1851" t="s">
        <v>2251</v>
      </c>
      <c r="B106" s="1851" t="s">
        <v>16</v>
      </c>
      <c r="C106" s="1851" t="s">
        <v>2289</v>
      </c>
      <c r="D106" s="1851" t="s">
        <v>2290</v>
      </c>
      <c r="E106" s="1851" t="s">
        <v>2291</v>
      </c>
      <c r="F106" s="1851" t="s">
        <v>2292</v>
      </c>
      <c r="G106" s="1851" t="s">
        <v>28</v>
      </c>
      <c r="H106" s="1851" t="s">
        <v>28</v>
      </c>
      <c r="I106" s="1851" t="s">
        <v>898</v>
      </c>
    </row>
    <row customHeight="1" ht="11.25">
      <c r="A107" s="1851" t="s">
        <v>2251</v>
      </c>
      <c r="B107" s="1851" t="s">
        <v>16</v>
      </c>
      <c r="C107" s="1851" t="s">
        <v>2293</v>
      </c>
      <c r="D107" s="1851" t="s">
        <v>2294</v>
      </c>
      <c r="E107" s="1851" t="s">
        <v>2295</v>
      </c>
      <c r="F107" s="1851" t="s">
        <v>2296</v>
      </c>
      <c r="G107" s="1851" t="s">
        <v>28</v>
      </c>
      <c r="H107" s="1851" t="s">
        <v>28</v>
      </c>
      <c r="I107" s="1851" t="s">
        <v>898</v>
      </c>
    </row>
    <row customHeight="1" ht="11.25">
      <c r="A108" s="1851" t="s">
        <v>2251</v>
      </c>
      <c r="B108" s="1851" t="s">
        <v>16</v>
      </c>
      <c r="C108" s="1851" t="s">
        <v>2297</v>
      </c>
      <c r="D108" s="1851" t="s">
        <v>2298</v>
      </c>
      <c r="E108" s="1851" t="s">
        <v>2299</v>
      </c>
      <c r="F108" s="1851" t="s">
        <v>2296</v>
      </c>
      <c r="G108" s="1851" t="s">
        <v>28</v>
      </c>
      <c r="H108" s="1851" t="s">
        <v>28</v>
      </c>
      <c r="I108" s="1851" t="s">
        <v>898</v>
      </c>
    </row>
    <row customHeight="1" ht="11.25">
      <c r="A109" s="1851" t="s">
        <v>2251</v>
      </c>
      <c r="B109" s="1851" t="s">
        <v>16</v>
      </c>
      <c r="C109" s="1851" t="s">
        <v>28</v>
      </c>
      <c r="D109" s="1851" t="s">
        <v>2300</v>
      </c>
      <c r="E109" s="1851" t="s">
        <v>2301</v>
      </c>
      <c r="F109" s="1851" t="s">
        <v>2267</v>
      </c>
      <c r="G109" s="1851" t="s">
        <v>28</v>
      </c>
      <c r="H109" s="1851" t="s">
        <v>28</v>
      </c>
      <c r="I109" s="1851" t="s">
        <v>898</v>
      </c>
    </row>
    <row customHeight="1" ht="11.25">
      <c r="A110" s="1851" t="s">
        <v>2251</v>
      </c>
      <c r="B110" s="1851" t="s">
        <v>16</v>
      </c>
      <c r="C110" s="1851" t="s">
        <v>2312</v>
      </c>
      <c r="D110" s="1851" t="s">
        <v>2313</v>
      </c>
      <c r="E110" s="1851" t="s">
        <v>2314</v>
      </c>
      <c r="F110" s="1851" t="s">
        <v>2315</v>
      </c>
      <c r="G110" s="1851" t="s">
        <v>28</v>
      </c>
      <c r="H110" s="1851" t="s">
        <v>28</v>
      </c>
      <c r="I110" s="1851" t="s">
        <v>898</v>
      </c>
    </row>
    <row customHeight="1" ht="11.25">
      <c r="A111" s="1851" t="s">
        <v>2251</v>
      </c>
      <c r="B111" s="1851" t="s">
        <v>16</v>
      </c>
      <c r="C111" s="1851" t="s">
        <v>2321</v>
      </c>
      <c r="D111" s="1851" t="s">
        <v>2322</v>
      </c>
      <c r="E111" s="1851" t="s">
        <v>2323</v>
      </c>
      <c r="F111" s="1851" t="s">
        <v>2324</v>
      </c>
      <c r="G111" s="1851" t="s">
        <v>2325</v>
      </c>
      <c r="H111" s="1851" t="s">
        <v>28</v>
      </c>
      <c r="I111" s="1851" t="s">
        <v>898</v>
      </c>
    </row>
    <row customHeight="1" ht="11.25">
      <c r="A112" s="1851" t="s">
        <v>2251</v>
      </c>
      <c r="B112" s="1851" t="s">
        <v>16</v>
      </c>
      <c r="C112" s="1851" t="s">
        <v>2326</v>
      </c>
      <c r="D112" s="1851" t="s">
        <v>2327</v>
      </c>
      <c r="E112" s="1851" t="s">
        <v>2328</v>
      </c>
      <c r="F112" s="1851" t="s">
        <v>2292</v>
      </c>
      <c r="G112" s="1851" t="s">
        <v>2329</v>
      </c>
      <c r="H112" s="1851" t="s">
        <v>28</v>
      </c>
      <c r="I112" s="1851" t="s">
        <v>898</v>
      </c>
    </row>
    <row customHeight="1" ht="11.25">
      <c r="A113" s="1851" t="s">
        <v>2251</v>
      </c>
      <c r="B113" s="1851" t="s">
        <v>16</v>
      </c>
      <c r="C113" s="1851" t="s">
        <v>2335</v>
      </c>
      <c r="D113" s="1851" t="s">
        <v>2336</v>
      </c>
      <c r="E113" s="1851" t="s">
        <v>2337</v>
      </c>
      <c r="F113" s="1851" t="s">
        <v>2338</v>
      </c>
      <c r="G113" s="1851" t="s">
        <v>2339</v>
      </c>
      <c r="H113" s="1851" t="s">
        <v>28</v>
      </c>
      <c r="I113" s="1851" t="s">
        <v>898</v>
      </c>
    </row>
    <row customHeight="1" ht="11.25">
      <c r="A114" s="1851" t="s">
        <v>2251</v>
      </c>
      <c r="B114" s="1851" t="s">
        <v>16</v>
      </c>
      <c r="C114" s="1851" t="s">
        <v>2340</v>
      </c>
      <c r="D114" s="1851" t="s">
        <v>2341</v>
      </c>
      <c r="E114" s="1851" t="s">
        <v>2342</v>
      </c>
      <c r="F114" s="1851" t="s">
        <v>2343</v>
      </c>
      <c r="G114" s="1851" t="s">
        <v>2344</v>
      </c>
      <c r="H114" s="1851" t="s">
        <v>28</v>
      </c>
      <c r="I114" s="1851" t="s">
        <v>898</v>
      </c>
    </row>
    <row customHeight="1" ht="11.25">
      <c r="A115" s="1851" t="s">
        <v>2251</v>
      </c>
      <c r="B115" s="1851" t="s">
        <v>16</v>
      </c>
      <c r="C115" s="1851" t="s">
        <v>2345</v>
      </c>
      <c r="D115" s="1851" t="s">
        <v>2346</v>
      </c>
      <c r="E115" s="1851" t="s">
        <v>2347</v>
      </c>
      <c r="F115" s="1851" t="s">
        <v>2271</v>
      </c>
      <c r="G115" s="1851" t="s">
        <v>2348</v>
      </c>
      <c r="H115" s="1851" t="s">
        <v>28</v>
      </c>
      <c r="I115" s="1851" t="s">
        <v>898</v>
      </c>
    </row>
    <row customHeight="1" ht="11.25">
      <c r="A116" s="1851" t="s">
        <v>2251</v>
      </c>
      <c r="B116" s="1851" t="s">
        <v>16</v>
      </c>
      <c r="C116" s="1851" t="s">
        <v>2349</v>
      </c>
      <c r="D116" s="1851" t="s">
        <v>2350</v>
      </c>
      <c r="E116" s="1851" t="s">
        <v>2351</v>
      </c>
      <c r="F116" s="1851" t="s">
        <v>2352</v>
      </c>
      <c r="G116" s="1851" t="s">
        <v>2353</v>
      </c>
      <c r="H116" s="1851" t="s">
        <v>28</v>
      </c>
      <c r="I116" s="1851" t="s">
        <v>898</v>
      </c>
    </row>
    <row customHeight="1" ht="11.25">
      <c r="A117" s="1851" t="s">
        <v>2251</v>
      </c>
      <c r="B117" s="1851" t="s">
        <v>16</v>
      </c>
      <c r="C117" s="1851" t="s">
        <v>2354</v>
      </c>
      <c r="D117" s="1851" t="s">
        <v>2355</v>
      </c>
      <c r="E117" s="1851" t="s">
        <v>2356</v>
      </c>
      <c r="F117" s="1851" t="s">
        <v>2357</v>
      </c>
      <c r="G117" s="1851" t="s">
        <v>2358</v>
      </c>
      <c r="H117" s="1851" t="s">
        <v>28</v>
      </c>
      <c r="I117" s="1851" t="s">
        <v>898</v>
      </c>
    </row>
    <row customHeight="1" ht="11.25">
      <c r="A118" s="1851" t="s">
        <v>2251</v>
      </c>
      <c r="B118" s="1851" t="s">
        <v>16</v>
      </c>
      <c r="C118" s="1851" t="s">
        <v>2368</v>
      </c>
      <c r="D118" s="1851" t="s">
        <v>2369</v>
      </c>
      <c r="E118" s="1851" t="s">
        <v>2370</v>
      </c>
      <c r="F118" s="1851" t="s">
        <v>2371</v>
      </c>
      <c r="G118" s="1851" t="s">
        <v>2372</v>
      </c>
      <c r="H118" s="1851" t="s">
        <v>28</v>
      </c>
      <c r="I118" s="1851" t="s">
        <v>898</v>
      </c>
    </row>
    <row customHeight="1" ht="11.25">
      <c r="A119" s="1851" t="s">
        <v>2251</v>
      </c>
      <c r="B119" s="1851" t="s">
        <v>16</v>
      </c>
      <c r="C119" s="1851" t="s">
        <v>2373</v>
      </c>
      <c r="D119" s="1851" t="s">
        <v>2374</v>
      </c>
      <c r="E119" s="1851" t="s">
        <v>2375</v>
      </c>
      <c r="F119" s="1851" t="s">
        <v>2376</v>
      </c>
      <c r="G119" s="1851" t="s">
        <v>2377</v>
      </c>
      <c r="H119" s="1851" t="s">
        <v>28</v>
      </c>
      <c r="I119" s="1851" t="s">
        <v>898</v>
      </c>
    </row>
    <row customHeight="1" ht="11.25">
      <c r="A120" s="1851" t="s">
        <v>2251</v>
      </c>
      <c r="B120" s="1851" t="s">
        <v>16</v>
      </c>
      <c r="C120" s="1851" t="s">
        <v>2378</v>
      </c>
      <c r="D120" s="1851" t="s">
        <v>2379</v>
      </c>
      <c r="E120" s="1851" t="s">
        <v>2380</v>
      </c>
      <c r="F120" s="1851" t="s">
        <v>2381</v>
      </c>
      <c r="G120" s="1851" t="s">
        <v>2382</v>
      </c>
      <c r="H120" s="1851" t="s">
        <v>28</v>
      </c>
      <c r="I120" s="1851" t="s">
        <v>898</v>
      </c>
    </row>
    <row customHeight="1" ht="11.25">
      <c r="A121" s="1851" t="s">
        <v>2251</v>
      </c>
      <c r="B121" s="1851" t="s">
        <v>16</v>
      </c>
      <c r="C121" s="1851" t="s">
        <v>2383</v>
      </c>
      <c r="D121" s="1851" t="s">
        <v>2384</v>
      </c>
      <c r="E121" s="1851" t="s">
        <v>2385</v>
      </c>
      <c r="F121" s="1851" t="s">
        <v>2386</v>
      </c>
      <c r="G121" s="1851" t="s">
        <v>2387</v>
      </c>
      <c r="H121" s="1851" t="s">
        <v>28</v>
      </c>
      <c r="I121" s="1851" t="s">
        <v>898</v>
      </c>
    </row>
    <row customHeight="1" ht="11.25">
      <c r="A122" s="1851" t="s">
        <v>2251</v>
      </c>
      <c r="B122" s="1851" t="s">
        <v>16</v>
      </c>
      <c r="C122" s="1851" t="s">
        <v>2388</v>
      </c>
      <c r="D122" s="1851" t="s">
        <v>2389</v>
      </c>
      <c r="E122" s="1851" t="s">
        <v>2390</v>
      </c>
      <c r="F122" s="1851" t="s">
        <v>2391</v>
      </c>
      <c r="G122" s="1851" t="s">
        <v>28</v>
      </c>
      <c r="H122" s="1851" t="s">
        <v>28</v>
      </c>
      <c r="I122" s="1851" t="s">
        <v>898</v>
      </c>
    </row>
    <row customHeight="1" ht="11.25">
      <c r="A123" s="1851" t="s">
        <v>2251</v>
      </c>
      <c r="B123" s="1851" t="s">
        <v>16</v>
      </c>
      <c r="C123" s="1851" t="s">
        <v>2392</v>
      </c>
      <c r="D123" s="1851" t="s">
        <v>2393</v>
      </c>
      <c r="E123" s="1851" t="s">
        <v>2394</v>
      </c>
      <c r="F123" s="1851" t="s">
        <v>2395</v>
      </c>
      <c r="G123" s="1851" t="s">
        <v>2396</v>
      </c>
      <c r="H123" s="1851" t="s">
        <v>28</v>
      </c>
      <c r="I123" s="1851" t="s">
        <v>898</v>
      </c>
    </row>
    <row customHeight="1" ht="11.25">
      <c r="A124" s="1851" t="s">
        <v>2251</v>
      </c>
      <c r="B124" s="1851" t="s">
        <v>16</v>
      </c>
      <c r="C124" s="1851" t="s">
        <v>2397</v>
      </c>
      <c r="D124" s="1851" t="s">
        <v>2398</v>
      </c>
      <c r="E124" s="1851" t="s">
        <v>2399</v>
      </c>
      <c r="F124" s="1851" t="s">
        <v>2400</v>
      </c>
      <c r="G124" s="1851" t="s">
        <v>28</v>
      </c>
      <c r="H124" s="1851" t="s">
        <v>28</v>
      </c>
      <c r="I124" s="1851" t="s">
        <v>898</v>
      </c>
    </row>
    <row customHeight="1" ht="11.25">
      <c r="A125" s="1851" t="s">
        <v>2251</v>
      </c>
      <c r="B125" s="1851" t="s">
        <v>16</v>
      </c>
      <c r="C125" s="1851" t="s">
        <v>2405</v>
      </c>
      <c r="D125" s="1851" t="s">
        <v>2406</v>
      </c>
      <c r="E125" s="1851" t="s">
        <v>2407</v>
      </c>
      <c r="F125" s="1851" t="s">
        <v>2362</v>
      </c>
      <c r="G125" s="1851" t="s">
        <v>28</v>
      </c>
      <c r="H125" s="1851" t="s">
        <v>28</v>
      </c>
      <c r="I125" s="1851" t="s">
        <v>898</v>
      </c>
    </row>
    <row customHeight="1" ht="11.25">
      <c r="A126" s="1851" t="s">
        <v>2251</v>
      </c>
      <c r="B126" s="1851" t="s">
        <v>16</v>
      </c>
      <c r="C126" s="1851" t="s">
        <v>2408</v>
      </c>
      <c r="D126" s="1851" t="s">
        <v>2409</v>
      </c>
      <c r="E126" s="1851" t="s">
        <v>2410</v>
      </c>
      <c r="F126" s="1851" t="s">
        <v>2411</v>
      </c>
      <c r="G126" s="1851" t="s">
        <v>2334</v>
      </c>
      <c r="H126" s="1851" t="s">
        <v>28</v>
      </c>
      <c r="I126" s="1851" t="s">
        <v>898</v>
      </c>
    </row>
    <row customHeight="1" ht="11.25">
      <c r="A127" s="1851" t="s">
        <v>2251</v>
      </c>
      <c r="B127" s="1851" t="s">
        <v>16</v>
      </c>
      <c r="C127" s="1851" t="s">
        <v>2417</v>
      </c>
      <c r="D127" s="1851" t="s">
        <v>2418</v>
      </c>
      <c r="E127" s="1851" t="s">
        <v>2419</v>
      </c>
      <c r="F127" s="1851" t="s">
        <v>2386</v>
      </c>
      <c r="G127" s="1851" t="s">
        <v>28</v>
      </c>
      <c r="H127" s="1851" t="s">
        <v>28</v>
      </c>
      <c r="I127" s="1851" t="s">
        <v>898</v>
      </c>
    </row>
    <row customHeight="1" ht="11.25">
      <c r="A128" s="1851" t="s">
        <v>2251</v>
      </c>
      <c r="B128" s="1851" t="s">
        <v>16</v>
      </c>
      <c r="C128" s="1851" t="s">
        <v>2420</v>
      </c>
      <c r="D128" s="1851" t="s">
        <v>2421</v>
      </c>
      <c r="E128" s="1851" t="s">
        <v>2422</v>
      </c>
      <c r="F128" s="1851" t="s">
        <v>2255</v>
      </c>
      <c r="G128" s="1851" t="s">
        <v>28</v>
      </c>
      <c r="H128" s="1851" t="s">
        <v>28</v>
      </c>
      <c r="I128" s="1851" t="s">
        <v>898</v>
      </c>
    </row>
    <row customHeight="1" ht="11.25">
      <c r="A129" s="1851" t="s">
        <v>2251</v>
      </c>
      <c r="B129" s="1851" t="s">
        <v>16</v>
      </c>
      <c r="C129" s="1851" t="s">
        <v>2423</v>
      </c>
      <c r="D129" s="1851" t="s">
        <v>2424</v>
      </c>
      <c r="E129" s="1851" t="s">
        <v>2425</v>
      </c>
      <c r="F129" s="1851" t="s">
        <v>2292</v>
      </c>
      <c r="G129" s="1851" t="s">
        <v>28</v>
      </c>
      <c r="H129" s="1851" t="s">
        <v>28</v>
      </c>
      <c r="I129" s="1851" t="s">
        <v>898</v>
      </c>
    </row>
    <row customHeight="1" ht="11.25">
      <c r="A130" s="1851" t="s">
        <v>2251</v>
      </c>
      <c r="B130" s="1851" t="s">
        <v>16</v>
      </c>
      <c r="C130" s="1851" t="s">
        <v>2426</v>
      </c>
      <c r="D130" s="1851" t="s">
        <v>2427</v>
      </c>
      <c r="E130" s="1851" t="s">
        <v>2428</v>
      </c>
      <c r="F130" s="1851" t="s">
        <v>2429</v>
      </c>
      <c r="G130" s="1851" t="s">
        <v>28</v>
      </c>
      <c r="H130" s="1851" t="s">
        <v>28</v>
      </c>
      <c r="I130" s="1851" t="s">
        <v>898</v>
      </c>
    </row>
    <row customHeight="1" ht="11.25">
      <c r="A131" s="1851" t="s">
        <v>2251</v>
      </c>
      <c r="B131" s="1851" t="s">
        <v>16</v>
      </c>
      <c r="C131" s="1851" t="s">
        <v>2436</v>
      </c>
      <c r="D131" s="1851" t="s">
        <v>2437</v>
      </c>
      <c r="E131" s="1851" t="s">
        <v>2438</v>
      </c>
      <c r="F131" s="1851" t="s">
        <v>2362</v>
      </c>
      <c r="G131" s="1851" t="s">
        <v>28</v>
      </c>
      <c r="H131" s="1851" t="s">
        <v>28</v>
      </c>
      <c r="I131" s="1851" t="s">
        <v>898</v>
      </c>
    </row>
    <row customHeight="1" ht="11.25">
      <c r="A132" s="1851" t="s">
        <v>2251</v>
      </c>
      <c r="B132" s="1851" t="s">
        <v>16</v>
      </c>
      <c r="C132" s="1851" t="s">
        <v>2457</v>
      </c>
      <c r="D132" s="1851" t="s">
        <v>2458</v>
      </c>
      <c r="E132" s="1851" t="s">
        <v>2459</v>
      </c>
      <c r="F132" s="1851" t="s">
        <v>2315</v>
      </c>
      <c r="G132" s="1851" t="s">
        <v>28</v>
      </c>
      <c r="H132" s="1851" t="s">
        <v>28</v>
      </c>
      <c r="I132" s="1851" t="s">
        <v>898</v>
      </c>
    </row>
    <row customHeight="1" ht="11.25">
      <c r="A133" s="1851" t="s">
        <v>2251</v>
      </c>
      <c r="B133" s="1851" t="s">
        <v>16</v>
      </c>
      <c r="C133" s="1851" t="s">
        <v>2460</v>
      </c>
      <c r="D133" s="1851" t="s">
        <v>2461</v>
      </c>
      <c r="E133" s="1851" t="s">
        <v>2462</v>
      </c>
      <c r="F133" s="1851" t="s">
        <v>2376</v>
      </c>
      <c r="G133" s="1851" t="s">
        <v>28</v>
      </c>
      <c r="H133" s="1851" t="s">
        <v>28</v>
      </c>
      <c r="I133" s="1851" t="s">
        <v>898</v>
      </c>
    </row>
    <row customHeight="1" ht="11.25">
      <c r="A134" s="1851" t="s">
        <v>2251</v>
      </c>
      <c r="B134" s="1851" t="s">
        <v>16</v>
      </c>
      <c r="C134" s="1851" t="s">
        <v>2466</v>
      </c>
      <c r="D134" s="1851" t="s">
        <v>2467</v>
      </c>
      <c r="E134" s="1851" t="s">
        <v>2468</v>
      </c>
      <c r="F134" s="1851" t="s">
        <v>2292</v>
      </c>
      <c r="G134" s="1851" t="s">
        <v>28</v>
      </c>
      <c r="H134" s="1851" t="s">
        <v>28</v>
      </c>
      <c r="I134" s="1851" t="s">
        <v>898</v>
      </c>
    </row>
    <row customHeight="1" ht="11.25">
      <c r="A135" s="1851" t="s">
        <v>2251</v>
      </c>
      <c r="B135" s="1851" t="s">
        <v>16</v>
      </c>
      <c r="C135" s="1851" t="s">
        <v>2472</v>
      </c>
      <c r="D135" s="1851" t="s">
        <v>2473</v>
      </c>
      <c r="E135" s="1851" t="s">
        <v>2474</v>
      </c>
      <c r="F135" s="1851" t="s">
        <v>2324</v>
      </c>
      <c r="G135" s="1851" t="s">
        <v>2475</v>
      </c>
      <c r="H135" s="1851" t="s">
        <v>28</v>
      </c>
      <c r="I135" s="1851" t="s">
        <v>898</v>
      </c>
    </row>
    <row customHeight="1" ht="11.25">
      <c r="A136" s="1851" t="s">
        <v>2251</v>
      </c>
      <c r="B136" s="1851" t="s">
        <v>16</v>
      </c>
      <c r="C136" s="1851" t="s">
        <v>2476</v>
      </c>
      <c r="D136" s="1851" t="s">
        <v>2477</v>
      </c>
      <c r="E136" s="1851" t="s">
        <v>2478</v>
      </c>
      <c r="F136" s="1851" t="s">
        <v>2376</v>
      </c>
      <c r="G136" s="1851" t="s">
        <v>2479</v>
      </c>
      <c r="H136" s="1851" t="s">
        <v>28</v>
      </c>
      <c r="I136" s="1851" t="s">
        <v>898</v>
      </c>
    </row>
    <row customHeight="1" ht="11.25">
      <c r="A137" s="1851" t="s">
        <v>2251</v>
      </c>
      <c r="B137" s="1851" t="s">
        <v>16</v>
      </c>
      <c r="C137" s="1851" t="s">
        <v>2480</v>
      </c>
      <c r="D137" s="1851" t="s">
        <v>2481</v>
      </c>
      <c r="E137" s="1851" t="s">
        <v>2482</v>
      </c>
      <c r="F137" s="1851" t="s">
        <v>2483</v>
      </c>
      <c r="G137" s="1851" t="s">
        <v>2484</v>
      </c>
      <c r="H137" s="1851" t="s">
        <v>28</v>
      </c>
      <c r="I137" s="1851" t="s">
        <v>898</v>
      </c>
    </row>
    <row customHeight="1" ht="11.25">
      <c r="A138" s="1851" t="s">
        <v>2251</v>
      </c>
      <c r="B138" s="1851" t="s">
        <v>16</v>
      </c>
      <c r="C138" s="1851" t="s">
        <v>2493</v>
      </c>
      <c r="D138" s="1851" t="s">
        <v>2494</v>
      </c>
      <c r="E138" s="1851" t="s">
        <v>2495</v>
      </c>
      <c r="F138" s="1851" t="s">
        <v>2271</v>
      </c>
      <c r="G138" s="1851" t="s">
        <v>28</v>
      </c>
      <c r="H138" s="1851" t="s">
        <v>28</v>
      </c>
      <c r="I138" s="1851" t="s">
        <v>898</v>
      </c>
    </row>
    <row customHeight="1" ht="11.25">
      <c r="A139" s="1851" t="s">
        <v>2251</v>
      </c>
      <c r="B139" s="1851" t="s">
        <v>16</v>
      </c>
      <c r="C139" s="1851" t="s">
        <v>2506</v>
      </c>
      <c r="D139" s="1851" t="s">
        <v>2507</v>
      </c>
      <c r="E139" s="1851" t="s">
        <v>2508</v>
      </c>
      <c r="F139" s="1851" t="s">
        <v>2267</v>
      </c>
      <c r="G139" s="1851" t="s">
        <v>28</v>
      </c>
      <c r="H139" s="1851" t="s">
        <v>28</v>
      </c>
      <c r="I139" s="1851" t="s">
        <v>898</v>
      </c>
    </row>
    <row customHeight="1" ht="11.25">
      <c r="A140" s="1851" t="s">
        <v>2251</v>
      </c>
      <c r="B140" s="1851" t="s">
        <v>16</v>
      </c>
      <c r="C140" s="1851" t="s">
        <v>2512</v>
      </c>
      <c r="D140" s="1851" t="s">
        <v>2513</v>
      </c>
      <c r="E140" s="1851" t="s">
        <v>2514</v>
      </c>
      <c r="F140" s="1851" t="s">
        <v>2267</v>
      </c>
      <c r="G140" s="1851" t="s">
        <v>2515</v>
      </c>
      <c r="H140" s="1851" t="s">
        <v>28</v>
      </c>
      <c r="I140" s="1851" t="s">
        <v>898</v>
      </c>
    </row>
    <row customHeight="1" ht="11.25">
      <c r="A141" s="1851" t="s">
        <v>2251</v>
      </c>
      <c r="B141" s="1851" t="s">
        <v>16</v>
      </c>
      <c r="C141" s="1851" t="s">
        <v>2516</v>
      </c>
      <c r="D141" s="1851" t="s">
        <v>2517</v>
      </c>
      <c r="E141" s="1851" t="s">
        <v>2518</v>
      </c>
      <c r="F141" s="1851" t="s">
        <v>2376</v>
      </c>
      <c r="G141" s="1851" t="s">
        <v>28</v>
      </c>
      <c r="H141" s="1851" t="s">
        <v>28</v>
      </c>
      <c r="I141" s="1851" t="s">
        <v>898</v>
      </c>
    </row>
    <row customHeight="1" ht="11.25">
      <c r="A142" s="1851" t="s">
        <v>2251</v>
      </c>
      <c r="B142" s="1851" t="s">
        <v>16</v>
      </c>
      <c r="C142" s="1851" t="s">
        <v>2519</v>
      </c>
      <c r="D142" s="1851" t="s">
        <v>2520</v>
      </c>
      <c r="E142" s="1851" t="s">
        <v>2521</v>
      </c>
      <c r="F142" s="1851" t="s">
        <v>2400</v>
      </c>
      <c r="G142" s="1851" t="s">
        <v>28</v>
      </c>
      <c r="H142" s="1851" t="s">
        <v>28</v>
      </c>
      <c r="I142" s="1851" t="s">
        <v>898</v>
      </c>
    </row>
    <row customHeight="1" ht="11.25">
      <c r="A143" s="1851" t="s">
        <v>2251</v>
      </c>
      <c r="B143" s="1851" t="s">
        <v>16</v>
      </c>
      <c r="C143" s="1851" t="s">
        <v>2522</v>
      </c>
      <c r="D143" s="1851" t="s">
        <v>2523</v>
      </c>
      <c r="E143" s="1851" t="s">
        <v>2524</v>
      </c>
      <c r="F143" s="1851" t="s">
        <v>2292</v>
      </c>
      <c r="G143" s="1851" t="s">
        <v>2525</v>
      </c>
      <c r="H143" s="1851" t="s">
        <v>28</v>
      </c>
      <c r="I143" s="1851" t="s">
        <v>898</v>
      </c>
    </row>
    <row customHeight="1" ht="11.25">
      <c r="A144" s="1851" t="s">
        <v>2251</v>
      </c>
      <c r="B144" s="1851" t="s">
        <v>16</v>
      </c>
      <c r="C144" s="1851" t="s">
        <v>2526</v>
      </c>
      <c r="D144" s="1851" t="s">
        <v>2527</v>
      </c>
      <c r="E144" s="1851" t="s">
        <v>2528</v>
      </c>
      <c r="F144" s="1851" t="s">
        <v>2255</v>
      </c>
      <c r="G144" s="1851" t="s">
        <v>28</v>
      </c>
      <c r="H144" s="1851" t="s">
        <v>28</v>
      </c>
      <c r="I144" s="1851" t="s">
        <v>898</v>
      </c>
    </row>
    <row customHeight="1" ht="11.25">
      <c r="A145" s="1851" t="s">
        <v>2251</v>
      </c>
      <c r="B145" s="1851" t="s">
        <v>16</v>
      </c>
      <c r="C145" s="1851" t="s">
        <v>2529</v>
      </c>
      <c r="D145" s="1851" t="s">
        <v>2530</v>
      </c>
      <c r="E145" s="1851" t="s">
        <v>2531</v>
      </c>
      <c r="F145" s="1851" t="s">
        <v>2386</v>
      </c>
      <c r="G145" s="1851" t="s">
        <v>28</v>
      </c>
      <c r="H145" s="1851" t="s">
        <v>28</v>
      </c>
      <c r="I145" s="1851" t="s">
        <v>898</v>
      </c>
    </row>
    <row customHeight="1" ht="11.25">
      <c r="A146" s="1851" t="s">
        <v>2251</v>
      </c>
      <c r="B146" s="1851" t="s">
        <v>16</v>
      </c>
      <c r="C146" s="1851" t="s">
        <v>2532</v>
      </c>
      <c r="D146" s="1851" t="s">
        <v>2533</v>
      </c>
      <c r="E146" s="1851" t="s">
        <v>2534</v>
      </c>
      <c r="F146" s="1851" t="s">
        <v>2352</v>
      </c>
      <c r="G146" s="1851" t="s">
        <v>28</v>
      </c>
      <c r="H146" s="1851" t="s">
        <v>28</v>
      </c>
      <c r="I146" s="1851" t="s">
        <v>898</v>
      </c>
    </row>
    <row customHeight="1" ht="11.25">
      <c r="A147" s="1851" t="s">
        <v>2251</v>
      </c>
      <c r="B147" s="1851" t="s">
        <v>16</v>
      </c>
      <c r="C147" s="1851" t="s">
        <v>2535</v>
      </c>
      <c r="D147" s="1851" t="s">
        <v>2536</v>
      </c>
      <c r="E147" s="1851" t="s">
        <v>2537</v>
      </c>
      <c r="F147" s="1851" t="s">
        <v>2395</v>
      </c>
      <c r="G147" s="1851" t="s">
        <v>2538</v>
      </c>
      <c r="H147" s="1851" t="s">
        <v>28</v>
      </c>
      <c r="I147" s="1851" t="s">
        <v>898</v>
      </c>
    </row>
    <row customHeight="1" ht="11.25">
      <c r="A148" s="1851" t="s">
        <v>2251</v>
      </c>
      <c r="B148" s="1851" t="s">
        <v>16</v>
      </c>
      <c r="C148" s="1851" t="s">
        <v>2565</v>
      </c>
      <c r="D148" s="1851" t="s">
        <v>2566</v>
      </c>
      <c r="E148" s="1851" t="s">
        <v>2567</v>
      </c>
      <c r="F148" s="1851" t="s">
        <v>2267</v>
      </c>
      <c r="G148" s="1851" t="s">
        <v>28</v>
      </c>
      <c r="H148" s="1851" t="s">
        <v>28</v>
      </c>
      <c r="I148" s="1851" t="s">
        <v>898</v>
      </c>
    </row>
    <row customHeight="1" ht="11.25">
      <c r="A149" s="1851" t="s">
        <v>2251</v>
      </c>
      <c r="B149" s="1851" t="s">
        <v>16</v>
      </c>
      <c r="C149" s="1851" t="s">
        <v>13</v>
      </c>
      <c r="D149" s="1851" t="s">
        <v>48</v>
      </c>
      <c r="E149" s="1851" t="s">
        <v>51</v>
      </c>
      <c r="F149" s="1851" t="s">
        <v>53</v>
      </c>
      <c r="G149" s="1851" t="s">
        <v>28</v>
      </c>
      <c r="H149" s="1851" t="s">
        <v>28</v>
      </c>
      <c r="I149" s="1851" t="s">
        <v>898</v>
      </c>
    </row>
    <row customHeight="1" ht="11.25">
      <c r="A150" s="1851" t="s">
        <v>2251</v>
      </c>
      <c r="B150" s="1851" t="s">
        <v>16</v>
      </c>
      <c r="C150" s="1851" t="s">
        <v>2568</v>
      </c>
      <c r="D150" s="1851" t="s">
        <v>2569</v>
      </c>
      <c r="E150" s="1851" t="s">
        <v>2570</v>
      </c>
      <c r="F150" s="1851" t="s">
        <v>2571</v>
      </c>
      <c r="G150" s="1851" t="s">
        <v>28</v>
      </c>
      <c r="H150" s="1851" t="s">
        <v>28</v>
      </c>
      <c r="I150" s="1851" t="s">
        <v>898</v>
      </c>
    </row>
    <row customHeight="1" ht="11.25">
      <c r="A151" s="1851" t="s">
        <v>2251</v>
      </c>
      <c r="B151" s="1851" t="s">
        <v>16</v>
      </c>
      <c r="C151" s="1851" t="s">
        <v>2587</v>
      </c>
      <c r="D151" s="1851" t="s">
        <v>2588</v>
      </c>
      <c r="E151" s="1851" t="s">
        <v>2589</v>
      </c>
      <c r="F151" s="1851" t="s">
        <v>2590</v>
      </c>
      <c r="G151" s="1851" t="s">
        <v>28</v>
      </c>
      <c r="H151" s="1851" t="s">
        <v>28</v>
      </c>
      <c r="I151" s="1851" t="s">
        <v>898</v>
      </c>
    </row>
    <row customHeight="1" ht="11.25">
      <c r="A152" s="1851" t="s">
        <v>2251</v>
      </c>
      <c r="B152" s="1851" t="s">
        <v>16</v>
      </c>
      <c r="C152" s="1851" t="s">
        <v>2594</v>
      </c>
      <c r="D152" s="1851" t="s">
        <v>2595</v>
      </c>
      <c r="E152" s="1851" t="s">
        <v>2596</v>
      </c>
      <c r="F152" s="1851" t="s">
        <v>2362</v>
      </c>
      <c r="G152" s="1851" t="s">
        <v>28</v>
      </c>
      <c r="H152" s="1851" t="s">
        <v>28</v>
      </c>
      <c r="I152" s="1851" t="s">
        <v>898</v>
      </c>
    </row>
    <row customHeight="1" ht="11.25">
      <c r="A153" s="1851" t="s">
        <v>2251</v>
      </c>
      <c r="B153" s="1851" t="s">
        <v>16</v>
      </c>
      <c r="C153" s="1851" t="s">
        <v>2605</v>
      </c>
      <c r="D153" s="1851" t="s">
        <v>2606</v>
      </c>
      <c r="E153" s="1851" t="s">
        <v>2607</v>
      </c>
      <c r="F153" s="1851" t="s">
        <v>2608</v>
      </c>
      <c r="G153" s="1851" t="s">
        <v>2609</v>
      </c>
      <c r="H153" s="1851" t="s">
        <v>28</v>
      </c>
      <c r="I153" s="1851" t="s">
        <v>898</v>
      </c>
    </row>
    <row customHeight="1" ht="11.25">
      <c r="A154" s="1851" t="s">
        <v>2251</v>
      </c>
      <c r="B154" s="1851" t="s">
        <v>16</v>
      </c>
      <c r="C154" s="1851" t="s">
        <v>2613</v>
      </c>
      <c r="D154" s="1851" t="s">
        <v>2614</v>
      </c>
      <c r="E154" s="1851" t="s">
        <v>2589</v>
      </c>
      <c r="F154" s="1851" t="s">
        <v>2615</v>
      </c>
      <c r="G154" s="1851" t="s">
        <v>28</v>
      </c>
      <c r="H154" s="1851" t="s">
        <v>28</v>
      </c>
      <c r="I154" s="1851" t="s">
        <v>898</v>
      </c>
    </row>
    <row customHeight="1" ht="11.25">
      <c r="A155" s="1851" t="s">
        <v>2251</v>
      </c>
      <c r="B155" s="1851" t="s">
        <v>16</v>
      </c>
      <c r="C155" s="1851" t="s">
        <v>2616</v>
      </c>
      <c r="D155" s="1851" t="s">
        <v>2617</v>
      </c>
      <c r="E155" s="1851" t="s">
        <v>2618</v>
      </c>
      <c r="F155" s="1851" t="s">
        <v>2619</v>
      </c>
      <c r="G155" s="1851" t="s">
        <v>2620</v>
      </c>
      <c r="H155" s="1851" t="s">
        <v>28</v>
      </c>
      <c r="I155" s="1851" t="s">
        <v>898</v>
      </c>
    </row>
    <row customHeight="1" ht="11.25">
      <c r="A156" s="1851" t="s">
        <v>2251</v>
      </c>
      <c r="B156" s="1851" t="s">
        <v>16</v>
      </c>
      <c r="C156" s="1851" t="s">
        <v>2621</v>
      </c>
      <c r="D156" s="1851" t="s">
        <v>2622</v>
      </c>
      <c r="E156" s="1851" t="s">
        <v>2623</v>
      </c>
      <c r="F156" s="1851" t="s">
        <v>2315</v>
      </c>
      <c r="G156" s="1851" t="s">
        <v>2624</v>
      </c>
      <c r="H156" s="1851" t="s">
        <v>28</v>
      </c>
      <c r="I156" s="1851" t="s">
        <v>898</v>
      </c>
    </row>
    <row customHeight="1" ht="11.25">
      <c r="A157" s="1851" t="s">
        <v>2251</v>
      </c>
      <c r="B157" s="1851" t="s">
        <v>16</v>
      </c>
      <c r="C157" s="1851" t="s">
        <v>2625</v>
      </c>
      <c r="D157" s="1851" t="s">
        <v>2626</v>
      </c>
      <c r="E157" s="1851" t="s">
        <v>2627</v>
      </c>
      <c r="F157" s="1851" t="s">
        <v>2628</v>
      </c>
      <c r="G157" s="1851" t="s">
        <v>28</v>
      </c>
      <c r="H157" s="1851" t="s">
        <v>28</v>
      </c>
      <c r="I157" s="1851" t="s">
        <v>898</v>
      </c>
    </row>
    <row customHeight="1" ht="11.25">
      <c r="A158" s="1851" t="s">
        <v>2251</v>
      </c>
      <c r="B158" s="1851" t="s">
        <v>16</v>
      </c>
      <c r="C158" s="1851" t="s">
        <v>2252</v>
      </c>
      <c r="D158" s="1851" t="s">
        <v>2253</v>
      </c>
      <c r="E158" s="1851" t="s">
        <v>2254</v>
      </c>
      <c r="F158" s="1851" t="s">
        <v>2255</v>
      </c>
      <c r="G158" s="1851" t="s">
        <v>28</v>
      </c>
      <c r="H158" s="1851" t="s">
        <v>28</v>
      </c>
      <c r="I158" s="1851" t="s">
        <v>858</v>
      </c>
    </row>
    <row customHeight="1" ht="11.25">
      <c r="A159" s="1851" t="s">
        <v>2251</v>
      </c>
      <c r="B159" s="1851" t="s">
        <v>16</v>
      </c>
      <c r="C159" s="1851" t="s">
        <v>2260</v>
      </c>
      <c r="D159" s="1851" t="s">
        <v>2261</v>
      </c>
      <c r="E159" s="1851" t="s">
        <v>2262</v>
      </c>
      <c r="F159" s="1851" t="s">
        <v>2263</v>
      </c>
      <c r="G159" s="1851" t="s">
        <v>28</v>
      </c>
      <c r="H159" s="1851" t="s">
        <v>28</v>
      </c>
      <c r="I159" s="1851" t="s">
        <v>858</v>
      </c>
    </row>
    <row customHeight="1" ht="11.25">
      <c r="A160" s="1851" t="s">
        <v>2251</v>
      </c>
      <c r="B160" s="1851" t="s">
        <v>16</v>
      </c>
      <c r="C160" s="1851" t="s">
        <v>2633</v>
      </c>
      <c r="D160" s="1851" t="s">
        <v>2634</v>
      </c>
      <c r="E160" s="1851" t="s">
        <v>2635</v>
      </c>
      <c r="F160" s="1851" t="s">
        <v>2636</v>
      </c>
      <c r="G160" s="1851" t="s">
        <v>2637</v>
      </c>
      <c r="H160" s="1851" t="s">
        <v>28</v>
      </c>
      <c r="I160" s="1851" t="s">
        <v>858</v>
      </c>
    </row>
    <row customHeight="1" ht="11.25">
      <c r="A161" s="1851" t="s">
        <v>2251</v>
      </c>
      <c r="B161" s="1851" t="s">
        <v>16</v>
      </c>
      <c r="C161" s="1851" t="s">
        <v>2638</v>
      </c>
      <c r="D161" s="1851" t="s">
        <v>2639</v>
      </c>
      <c r="E161" s="1851" t="s">
        <v>2640</v>
      </c>
      <c r="F161" s="1851" t="s">
        <v>2292</v>
      </c>
      <c r="G161" s="1851" t="s">
        <v>2641</v>
      </c>
      <c r="H161" s="1851" t="s">
        <v>28</v>
      </c>
      <c r="I161" s="1851" t="s">
        <v>858</v>
      </c>
    </row>
    <row customHeight="1" ht="11.25">
      <c r="A162" s="1851" t="s">
        <v>2251</v>
      </c>
      <c r="B162" s="1851" t="s">
        <v>16</v>
      </c>
      <c r="C162" s="1851" t="s">
        <v>2273</v>
      </c>
      <c r="D162" s="1851" t="s">
        <v>2274</v>
      </c>
      <c r="E162" s="1851" t="s">
        <v>2275</v>
      </c>
      <c r="F162" s="1851" t="s">
        <v>2267</v>
      </c>
      <c r="G162" s="1851" t="s">
        <v>28</v>
      </c>
      <c r="H162" s="1851" t="s">
        <v>28</v>
      </c>
      <c r="I162" s="1851" t="s">
        <v>858</v>
      </c>
    </row>
    <row customHeight="1" ht="11.25">
      <c r="A163" s="1851" t="s">
        <v>2251</v>
      </c>
      <c r="B163" s="1851" t="s">
        <v>16</v>
      </c>
      <c r="C163" s="1851" t="s">
        <v>2642</v>
      </c>
      <c r="D163" s="1851" t="s">
        <v>2643</v>
      </c>
      <c r="E163" s="1851" t="s">
        <v>2644</v>
      </c>
      <c r="F163" s="1851" t="s">
        <v>2404</v>
      </c>
      <c r="G163" s="1851" t="s">
        <v>28</v>
      </c>
      <c r="H163" s="1851" t="s">
        <v>28</v>
      </c>
      <c r="I163" s="1851" t="s">
        <v>858</v>
      </c>
    </row>
    <row customHeight="1" ht="11.25">
      <c r="A164" s="1851" t="s">
        <v>2251</v>
      </c>
      <c r="B164" s="1851" t="s">
        <v>16</v>
      </c>
      <c r="C164" s="1851" t="s">
        <v>2645</v>
      </c>
      <c r="D164" s="1851" t="s">
        <v>2646</v>
      </c>
      <c r="E164" s="1851" t="s">
        <v>2647</v>
      </c>
      <c r="F164" s="1851" t="s">
        <v>2271</v>
      </c>
      <c r="G164" s="1851" t="s">
        <v>28</v>
      </c>
      <c r="H164" s="1851" t="s">
        <v>28</v>
      </c>
      <c r="I164" s="1851" t="s">
        <v>858</v>
      </c>
    </row>
    <row customHeight="1" ht="11.25">
      <c r="A165" s="1851" t="s">
        <v>2251</v>
      </c>
      <c r="B165" s="1851" t="s">
        <v>16</v>
      </c>
      <c r="C165" s="1851" t="s">
        <v>28</v>
      </c>
      <c r="D165" s="1851" t="s">
        <v>2300</v>
      </c>
      <c r="E165" s="1851" t="s">
        <v>2301</v>
      </c>
      <c r="F165" s="1851" t="s">
        <v>2267</v>
      </c>
      <c r="G165" s="1851" t="s">
        <v>28</v>
      </c>
      <c r="H165" s="1851" t="s">
        <v>28</v>
      </c>
      <c r="I165" s="1851" t="s">
        <v>858</v>
      </c>
    </row>
    <row customHeight="1" ht="11.25">
      <c r="A166" s="1851" t="s">
        <v>2251</v>
      </c>
      <c r="B166" s="1851" t="s">
        <v>16</v>
      </c>
      <c r="C166" s="1851" t="s">
        <v>2302</v>
      </c>
      <c r="D166" s="1851" t="s">
        <v>2303</v>
      </c>
      <c r="E166" s="1851" t="s">
        <v>2304</v>
      </c>
      <c r="F166" s="1851" t="s">
        <v>2305</v>
      </c>
      <c r="G166" s="1851" t="s">
        <v>28</v>
      </c>
      <c r="H166" s="1851" t="s">
        <v>28</v>
      </c>
      <c r="I166" s="1851" t="s">
        <v>858</v>
      </c>
    </row>
    <row customHeight="1" ht="11.25">
      <c r="A167" s="1851" t="s">
        <v>2251</v>
      </c>
      <c r="B167" s="1851" t="s">
        <v>16</v>
      </c>
      <c r="C167" s="1851" t="s">
        <v>2648</v>
      </c>
      <c r="D167" s="1851" t="s">
        <v>2649</v>
      </c>
      <c r="E167" s="1851" t="s">
        <v>2428</v>
      </c>
      <c r="F167" s="1851" t="s">
        <v>2650</v>
      </c>
      <c r="G167" s="1851" t="s">
        <v>28</v>
      </c>
      <c r="H167" s="1851" t="s">
        <v>28</v>
      </c>
      <c r="I167" s="1851" t="s">
        <v>858</v>
      </c>
    </row>
    <row customHeight="1" ht="11.25">
      <c r="A168" s="1851" t="s">
        <v>2251</v>
      </c>
      <c r="B168" s="1851" t="s">
        <v>16</v>
      </c>
      <c r="C168" s="1851" t="s">
        <v>2651</v>
      </c>
      <c r="D168" s="1851" t="s">
        <v>2652</v>
      </c>
      <c r="E168" s="1851" t="s">
        <v>2653</v>
      </c>
      <c r="F168" s="1851" t="s">
        <v>2255</v>
      </c>
      <c r="G168" s="1851" t="s">
        <v>28</v>
      </c>
      <c r="H168" s="1851" t="s">
        <v>28</v>
      </c>
      <c r="I168" s="1851" t="s">
        <v>858</v>
      </c>
    </row>
    <row customHeight="1" ht="11.25">
      <c r="A169" s="1851" t="s">
        <v>2251</v>
      </c>
      <c r="B169" s="1851" t="s">
        <v>16</v>
      </c>
      <c r="C169" s="1851" t="s">
        <v>2654</v>
      </c>
      <c r="D169" s="1851" t="s">
        <v>2655</v>
      </c>
      <c r="E169" s="1851" t="s">
        <v>2656</v>
      </c>
      <c r="F169" s="1851" t="s">
        <v>2255</v>
      </c>
      <c r="G169" s="1851" t="s">
        <v>2657</v>
      </c>
      <c r="H169" s="1851" t="s">
        <v>28</v>
      </c>
      <c r="I169" s="1851" t="s">
        <v>858</v>
      </c>
    </row>
    <row customHeight="1" ht="11.25">
      <c r="A170" s="1851" t="s">
        <v>2251</v>
      </c>
      <c r="B170" s="1851" t="s">
        <v>16</v>
      </c>
      <c r="C170" s="1851" t="s">
        <v>2658</v>
      </c>
      <c r="D170" s="1851" t="s">
        <v>2659</v>
      </c>
      <c r="E170" s="1851" t="s">
        <v>2660</v>
      </c>
      <c r="F170" s="1851" t="s">
        <v>2267</v>
      </c>
      <c r="G170" s="1851" t="s">
        <v>28</v>
      </c>
      <c r="H170" s="1851" t="s">
        <v>28</v>
      </c>
      <c r="I170" s="1851" t="s">
        <v>858</v>
      </c>
    </row>
    <row customHeight="1" ht="11.25">
      <c r="A171" s="1851" t="s">
        <v>2251</v>
      </c>
      <c r="B171" s="1851" t="s">
        <v>16</v>
      </c>
      <c r="C171" s="1851" t="s">
        <v>2661</v>
      </c>
      <c r="D171" s="1851" t="s">
        <v>2662</v>
      </c>
      <c r="E171" s="1851" t="s">
        <v>2663</v>
      </c>
      <c r="F171" s="1851" t="s">
        <v>2292</v>
      </c>
      <c r="G171" s="1851" t="s">
        <v>28</v>
      </c>
      <c r="H171" s="1851" t="s">
        <v>28</v>
      </c>
      <c r="I171" s="1851" t="s">
        <v>858</v>
      </c>
    </row>
    <row customHeight="1" ht="11.25">
      <c r="A172" s="1851" t="s">
        <v>2251</v>
      </c>
      <c r="B172" s="1851" t="s">
        <v>16</v>
      </c>
      <c r="C172" s="1851" t="s">
        <v>2664</v>
      </c>
      <c r="D172" s="1851" t="s">
        <v>2665</v>
      </c>
      <c r="E172" s="1851" t="s">
        <v>2666</v>
      </c>
      <c r="F172" s="1851" t="s">
        <v>2411</v>
      </c>
      <c r="G172" s="1851" t="s">
        <v>28</v>
      </c>
      <c r="H172" s="1851" t="s">
        <v>28</v>
      </c>
      <c r="I172" s="1851" t="s">
        <v>858</v>
      </c>
    </row>
    <row customHeight="1" ht="11.25">
      <c r="A173" s="1851" t="s">
        <v>2251</v>
      </c>
      <c r="B173" s="1851" t="s">
        <v>16</v>
      </c>
      <c r="C173" s="1851" t="s">
        <v>2667</v>
      </c>
      <c r="D173" s="1851" t="s">
        <v>2668</v>
      </c>
      <c r="E173" s="1851" t="s">
        <v>2669</v>
      </c>
      <c r="F173" s="1851" t="s">
        <v>2395</v>
      </c>
      <c r="G173" s="1851" t="s">
        <v>28</v>
      </c>
      <c r="H173" s="1851" t="s">
        <v>28</v>
      </c>
      <c r="I173" s="1851" t="s">
        <v>858</v>
      </c>
    </row>
    <row customHeight="1" ht="11.25">
      <c r="A174" s="1851" t="s">
        <v>2251</v>
      </c>
      <c r="B174" s="1851" t="s">
        <v>16</v>
      </c>
      <c r="C174" s="1851" t="s">
        <v>2670</v>
      </c>
      <c r="D174" s="1851" t="s">
        <v>2671</v>
      </c>
      <c r="E174" s="1851" t="s">
        <v>2672</v>
      </c>
      <c r="F174" s="1851" t="s">
        <v>580</v>
      </c>
      <c r="G174" s="1851" t="s">
        <v>28</v>
      </c>
      <c r="H174" s="1851" t="s">
        <v>28</v>
      </c>
      <c r="I174" s="1851" t="s">
        <v>858</v>
      </c>
    </row>
    <row customHeight="1" ht="11.25">
      <c r="A175" s="1851" t="s">
        <v>2251</v>
      </c>
      <c r="B175" s="1851" t="s">
        <v>16</v>
      </c>
      <c r="C175" s="1851" t="s">
        <v>2673</v>
      </c>
      <c r="D175" s="1851" t="s">
        <v>2674</v>
      </c>
      <c r="E175" s="1851" t="s">
        <v>2428</v>
      </c>
      <c r="F175" s="1851" t="s">
        <v>2675</v>
      </c>
      <c r="G175" s="1851" t="s">
        <v>28</v>
      </c>
      <c r="H175" s="1851" t="s">
        <v>28</v>
      </c>
      <c r="I175" s="1851" t="s">
        <v>858</v>
      </c>
    </row>
    <row customHeight="1" ht="11.25">
      <c r="A176" s="1851" t="s">
        <v>2251</v>
      </c>
      <c r="B176" s="1851" t="s">
        <v>16</v>
      </c>
      <c r="C176" s="1851" t="s">
        <v>2312</v>
      </c>
      <c r="D176" s="1851" t="s">
        <v>2313</v>
      </c>
      <c r="E176" s="1851" t="s">
        <v>2314</v>
      </c>
      <c r="F176" s="1851" t="s">
        <v>2315</v>
      </c>
      <c r="G176" s="1851" t="s">
        <v>28</v>
      </c>
      <c r="H176" s="1851" t="s">
        <v>28</v>
      </c>
      <c r="I176" s="1851" t="s">
        <v>858</v>
      </c>
    </row>
    <row customHeight="1" ht="11.25">
      <c r="A177" s="1851" t="s">
        <v>2251</v>
      </c>
      <c r="B177" s="1851" t="s">
        <v>16</v>
      </c>
      <c r="C177" s="1851" t="s">
        <v>2676</v>
      </c>
      <c r="D177" s="1851" t="s">
        <v>2677</v>
      </c>
      <c r="E177" s="1851" t="s">
        <v>2678</v>
      </c>
      <c r="F177" s="1851" t="s">
        <v>2679</v>
      </c>
      <c r="G177" s="1851" t="s">
        <v>2680</v>
      </c>
      <c r="H177" s="1851" t="s">
        <v>28</v>
      </c>
      <c r="I177" s="1851" t="s">
        <v>858</v>
      </c>
    </row>
    <row customHeight="1" ht="11.25">
      <c r="A178" s="1851" t="s">
        <v>2251</v>
      </c>
      <c r="B178" s="1851" t="s">
        <v>16</v>
      </c>
      <c r="C178" s="1851" t="s">
        <v>2681</v>
      </c>
      <c r="D178" s="1851" t="s">
        <v>2682</v>
      </c>
      <c r="E178" s="1851" t="s">
        <v>2683</v>
      </c>
      <c r="F178" s="1851" t="s">
        <v>2395</v>
      </c>
      <c r="G178" s="1851" t="s">
        <v>2684</v>
      </c>
      <c r="H178" s="1851" t="s">
        <v>28</v>
      </c>
      <c r="I178" s="1851" t="s">
        <v>858</v>
      </c>
    </row>
    <row customHeight="1" ht="11.25">
      <c r="A179" s="1851" t="s">
        <v>2251</v>
      </c>
      <c r="B179" s="1851" t="s">
        <v>16</v>
      </c>
      <c r="C179" s="1851" t="s">
        <v>2685</v>
      </c>
      <c r="D179" s="1851" t="s">
        <v>2686</v>
      </c>
      <c r="E179" s="1851" t="s">
        <v>2687</v>
      </c>
      <c r="F179" s="1851" t="s">
        <v>2488</v>
      </c>
      <c r="G179" s="1851" t="s">
        <v>2688</v>
      </c>
      <c r="H179" s="1851" t="s">
        <v>28</v>
      </c>
      <c r="I179" s="1851" t="s">
        <v>858</v>
      </c>
    </row>
    <row customHeight="1" ht="11.25">
      <c r="A180" s="1851" t="s">
        <v>2251</v>
      </c>
      <c r="B180" s="1851" t="s">
        <v>16</v>
      </c>
      <c r="C180" s="1851" t="s">
        <v>2689</v>
      </c>
      <c r="D180" s="1851" t="s">
        <v>2690</v>
      </c>
      <c r="E180" s="1851" t="s">
        <v>2691</v>
      </c>
      <c r="F180" s="1851" t="s">
        <v>2488</v>
      </c>
      <c r="G180" s="1851" t="s">
        <v>2692</v>
      </c>
      <c r="H180" s="1851" t="s">
        <v>28</v>
      </c>
      <c r="I180" s="1851" t="s">
        <v>858</v>
      </c>
    </row>
    <row customHeight="1" ht="11.25">
      <c r="A181" s="1851" t="s">
        <v>2251</v>
      </c>
      <c r="B181" s="1851" t="s">
        <v>16</v>
      </c>
      <c r="C181" s="1851" t="s">
        <v>2316</v>
      </c>
      <c r="D181" s="1851" t="s">
        <v>2317</v>
      </c>
      <c r="E181" s="1851" t="s">
        <v>2318</v>
      </c>
      <c r="F181" s="1851" t="s">
        <v>2319</v>
      </c>
      <c r="G181" s="1851" t="s">
        <v>2320</v>
      </c>
      <c r="H181" s="1851" t="s">
        <v>28</v>
      </c>
      <c r="I181" s="1851" t="s">
        <v>858</v>
      </c>
    </row>
    <row customHeight="1" ht="11.25">
      <c r="A182" s="1851" t="s">
        <v>2251</v>
      </c>
      <c r="B182" s="1851" t="s">
        <v>16</v>
      </c>
      <c r="C182" s="1851" t="s">
        <v>2693</v>
      </c>
      <c r="D182" s="1851" t="s">
        <v>2694</v>
      </c>
      <c r="E182" s="1851" t="s">
        <v>2695</v>
      </c>
      <c r="F182" s="1851" t="s">
        <v>2696</v>
      </c>
      <c r="G182" s="1851" t="s">
        <v>2697</v>
      </c>
      <c r="H182" s="1851" t="s">
        <v>28</v>
      </c>
      <c r="I182" s="1851" t="s">
        <v>858</v>
      </c>
    </row>
    <row customHeight="1" ht="11.25">
      <c r="A183" s="1851" t="s">
        <v>2251</v>
      </c>
      <c r="B183" s="1851" t="s">
        <v>16</v>
      </c>
      <c r="C183" s="1851" t="s">
        <v>2698</v>
      </c>
      <c r="D183" s="1851" t="s">
        <v>2699</v>
      </c>
      <c r="E183" s="1851" t="s">
        <v>2700</v>
      </c>
      <c r="F183" s="1851" t="s">
        <v>2542</v>
      </c>
      <c r="G183" s="1851" t="s">
        <v>2701</v>
      </c>
      <c r="H183" s="1851" t="s">
        <v>28</v>
      </c>
      <c r="I183" s="1851" t="s">
        <v>858</v>
      </c>
    </row>
    <row customHeight="1" ht="11.25">
      <c r="A184" s="1851" t="s">
        <v>2251</v>
      </c>
      <c r="B184" s="1851" t="s">
        <v>16</v>
      </c>
      <c r="C184" s="1851" t="s">
        <v>2702</v>
      </c>
      <c r="D184" s="1851" t="s">
        <v>2703</v>
      </c>
      <c r="E184" s="1851" t="s">
        <v>2704</v>
      </c>
      <c r="F184" s="1851" t="s">
        <v>2705</v>
      </c>
      <c r="G184" s="1851" t="s">
        <v>2706</v>
      </c>
      <c r="H184" s="1851" t="s">
        <v>28</v>
      </c>
      <c r="I184" s="1851" t="s">
        <v>858</v>
      </c>
    </row>
    <row customHeight="1" ht="11.25">
      <c r="A185" s="1851" t="s">
        <v>2251</v>
      </c>
      <c r="B185" s="1851" t="s">
        <v>16</v>
      </c>
      <c r="C185" s="1851" t="s">
        <v>2321</v>
      </c>
      <c r="D185" s="1851" t="s">
        <v>2322</v>
      </c>
      <c r="E185" s="1851" t="s">
        <v>2323</v>
      </c>
      <c r="F185" s="1851" t="s">
        <v>2324</v>
      </c>
      <c r="G185" s="1851" t="s">
        <v>2325</v>
      </c>
      <c r="H185" s="1851" t="s">
        <v>28</v>
      </c>
      <c r="I185" s="1851" t="s">
        <v>858</v>
      </c>
    </row>
    <row customHeight="1" ht="11.25">
      <c r="A186" s="1851" t="s">
        <v>2251</v>
      </c>
      <c r="B186" s="1851" t="s">
        <v>16</v>
      </c>
      <c r="C186" s="1851" t="s">
        <v>2326</v>
      </c>
      <c r="D186" s="1851" t="s">
        <v>2327</v>
      </c>
      <c r="E186" s="1851" t="s">
        <v>2328</v>
      </c>
      <c r="F186" s="1851" t="s">
        <v>2292</v>
      </c>
      <c r="G186" s="1851" t="s">
        <v>2329</v>
      </c>
      <c r="H186" s="1851" t="s">
        <v>28</v>
      </c>
      <c r="I186" s="1851" t="s">
        <v>858</v>
      </c>
    </row>
    <row customHeight="1" ht="11.25">
      <c r="A187" s="1851" t="s">
        <v>2251</v>
      </c>
      <c r="B187" s="1851" t="s">
        <v>16</v>
      </c>
      <c r="C187" s="1851" t="s">
        <v>2330</v>
      </c>
      <c r="D187" s="1851" t="s">
        <v>2331</v>
      </c>
      <c r="E187" s="1851" t="s">
        <v>2332</v>
      </c>
      <c r="F187" s="1851" t="s">
        <v>2333</v>
      </c>
      <c r="G187" s="1851" t="s">
        <v>2334</v>
      </c>
      <c r="H187" s="1851" t="s">
        <v>28</v>
      </c>
      <c r="I187" s="1851" t="s">
        <v>858</v>
      </c>
    </row>
    <row customHeight="1" ht="11.25">
      <c r="A188" s="1851" t="s">
        <v>2251</v>
      </c>
      <c r="B188" s="1851" t="s">
        <v>16</v>
      </c>
      <c r="C188" s="1851" t="s">
        <v>2335</v>
      </c>
      <c r="D188" s="1851" t="s">
        <v>2336</v>
      </c>
      <c r="E188" s="1851" t="s">
        <v>2337</v>
      </c>
      <c r="F188" s="1851" t="s">
        <v>2338</v>
      </c>
      <c r="G188" s="1851" t="s">
        <v>2339</v>
      </c>
      <c r="H188" s="1851" t="s">
        <v>28</v>
      </c>
      <c r="I188" s="1851" t="s">
        <v>858</v>
      </c>
    </row>
    <row customHeight="1" ht="11.25">
      <c r="A189" s="1851" t="s">
        <v>2251</v>
      </c>
      <c r="B189" s="1851" t="s">
        <v>16</v>
      </c>
      <c r="C189" s="1851" t="s">
        <v>2340</v>
      </c>
      <c r="D189" s="1851" t="s">
        <v>2341</v>
      </c>
      <c r="E189" s="1851" t="s">
        <v>2342</v>
      </c>
      <c r="F189" s="1851" t="s">
        <v>2343</v>
      </c>
      <c r="G189" s="1851" t="s">
        <v>2344</v>
      </c>
      <c r="H189" s="1851" t="s">
        <v>28</v>
      </c>
      <c r="I189" s="1851" t="s">
        <v>858</v>
      </c>
    </row>
    <row customHeight="1" ht="11.25">
      <c r="A190" s="1851" t="s">
        <v>2251</v>
      </c>
      <c r="B190" s="1851" t="s">
        <v>16</v>
      </c>
      <c r="C190" s="1851" t="s">
        <v>2707</v>
      </c>
      <c r="D190" s="1851" t="s">
        <v>2708</v>
      </c>
      <c r="E190" s="1851" t="s">
        <v>2709</v>
      </c>
      <c r="F190" s="1851" t="s">
        <v>2395</v>
      </c>
      <c r="G190" s="1851" t="s">
        <v>28</v>
      </c>
      <c r="H190" s="1851" t="s">
        <v>28</v>
      </c>
      <c r="I190" s="1851" t="s">
        <v>858</v>
      </c>
    </row>
    <row customHeight="1" ht="11.25">
      <c r="A191" s="1851" t="s">
        <v>2251</v>
      </c>
      <c r="B191" s="1851" t="s">
        <v>16</v>
      </c>
      <c r="C191" s="1851" t="s">
        <v>2345</v>
      </c>
      <c r="D191" s="1851" t="s">
        <v>2346</v>
      </c>
      <c r="E191" s="1851" t="s">
        <v>2347</v>
      </c>
      <c r="F191" s="1851" t="s">
        <v>2271</v>
      </c>
      <c r="G191" s="1851" t="s">
        <v>2348</v>
      </c>
      <c r="H191" s="1851" t="s">
        <v>28</v>
      </c>
      <c r="I191" s="1851" t="s">
        <v>858</v>
      </c>
    </row>
    <row customHeight="1" ht="11.25">
      <c r="A192" s="1851" t="s">
        <v>2251</v>
      </c>
      <c r="B192" s="1851" t="s">
        <v>16</v>
      </c>
      <c r="C192" s="1851" t="s">
        <v>2710</v>
      </c>
      <c r="D192" s="1851" t="s">
        <v>2711</v>
      </c>
      <c r="E192" s="1851" t="s">
        <v>2712</v>
      </c>
      <c r="F192" s="1851" t="s">
        <v>2488</v>
      </c>
      <c r="G192" s="1851" t="s">
        <v>2713</v>
      </c>
      <c r="H192" s="1851" t="s">
        <v>28</v>
      </c>
      <c r="I192" s="1851" t="s">
        <v>858</v>
      </c>
    </row>
    <row customHeight="1" ht="11.25">
      <c r="A193" s="1851" t="s">
        <v>2251</v>
      </c>
      <c r="B193" s="1851" t="s">
        <v>16</v>
      </c>
      <c r="C193" s="1851" t="s">
        <v>2349</v>
      </c>
      <c r="D193" s="1851" t="s">
        <v>2350</v>
      </c>
      <c r="E193" s="1851" t="s">
        <v>2351</v>
      </c>
      <c r="F193" s="1851" t="s">
        <v>2352</v>
      </c>
      <c r="G193" s="1851" t="s">
        <v>2353</v>
      </c>
      <c r="H193" s="1851" t="s">
        <v>28</v>
      </c>
      <c r="I193" s="1851" t="s">
        <v>858</v>
      </c>
    </row>
    <row customHeight="1" ht="11.25">
      <c r="A194" s="1851" t="s">
        <v>2251</v>
      </c>
      <c r="B194" s="1851" t="s">
        <v>16</v>
      </c>
      <c r="C194" s="1851" t="s">
        <v>2714</v>
      </c>
      <c r="D194" s="1851" t="s">
        <v>2715</v>
      </c>
      <c r="E194" s="1851" t="s">
        <v>2716</v>
      </c>
      <c r="F194" s="1851" t="s">
        <v>2357</v>
      </c>
      <c r="G194" s="1851" t="s">
        <v>2717</v>
      </c>
      <c r="H194" s="1851" t="s">
        <v>28</v>
      </c>
      <c r="I194" s="1851" t="s">
        <v>858</v>
      </c>
    </row>
    <row customHeight="1" ht="11.25">
      <c r="A195" s="1851" t="s">
        <v>2251</v>
      </c>
      <c r="B195" s="1851" t="s">
        <v>16</v>
      </c>
      <c r="C195" s="1851" t="s">
        <v>2718</v>
      </c>
      <c r="D195" s="1851" t="s">
        <v>2719</v>
      </c>
      <c r="E195" s="1851" t="s">
        <v>2720</v>
      </c>
      <c r="F195" s="1851" t="s">
        <v>2357</v>
      </c>
      <c r="G195" s="1851" t="s">
        <v>28</v>
      </c>
      <c r="H195" s="1851" t="s">
        <v>28</v>
      </c>
      <c r="I195" s="1851" t="s">
        <v>858</v>
      </c>
    </row>
    <row customHeight="1" ht="11.25">
      <c r="A196" s="1851" t="s">
        <v>2251</v>
      </c>
      <c r="B196" s="1851" t="s">
        <v>16</v>
      </c>
      <c r="C196" s="1851" t="s">
        <v>2354</v>
      </c>
      <c r="D196" s="1851" t="s">
        <v>2355</v>
      </c>
      <c r="E196" s="1851" t="s">
        <v>2356</v>
      </c>
      <c r="F196" s="1851" t="s">
        <v>2357</v>
      </c>
      <c r="G196" s="1851" t="s">
        <v>2358</v>
      </c>
      <c r="H196" s="1851" t="s">
        <v>28</v>
      </c>
      <c r="I196" s="1851" t="s">
        <v>858</v>
      </c>
    </row>
    <row customHeight="1" ht="11.25">
      <c r="A197" s="1851" t="s">
        <v>2251</v>
      </c>
      <c r="B197" s="1851" t="s">
        <v>16</v>
      </c>
      <c r="C197" s="1851" t="s">
        <v>2359</v>
      </c>
      <c r="D197" s="1851" t="s">
        <v>2360</v>
      </c>
      <c r="E197" s="1851" t="s">
        <v>2361</v>
      </c>
      <c r="F197" s="1851" t="s">
        <v>2362</v>
      </c>
      <c r="G197" s="1851" t="s">
        <v>28</v>
      </c>
      <c r="H197" s="1851" t="s">
        <v>28</v>
      </c>
      <c r="I197" s="1851" t="s">
        <v>858</v>
      </c>
    </row>
    <row customHeight="1" ht="11.25">
      <c r="A198" s="1851" t="s">
        <v>2251</v>
      </c>
      <c r="B198" s="1851" t="s">
        <v>16</v>
      </c>
      <c r="C198" s="1851" t="s">
        <v>2363</v>
      </c>
      <c r="D198" s="1851" t="s">
        <v>2364</v>
      </c>
      <c r="E198" s="1851" t="s">
        <v>2365</v>
      </c>
      <c r="F198" s="1851" t="s">
        <v>2366</v>
      </c>
      <c r="G198" s="1851" t="s">
        <v>2367</v>
      </c>
      <c r="H198" s="1851" t="s">
        <v>28</v>
      </c>
      <c r="I198" s="1851" t="s">
        <v>858</v>
      </c>
    </row>
    <row customHeight="1" ht="11.25">
      <c r="A199" s="1851" t="s">
        <v>2251</v>
      </c>
      <c r="B199" s="1851" t="s">
        <v>16</v>
      </c>
      <c r="C199" s="1851" t="s">
        <v>2368</v>
      </c>
      <c r="D199" s="1851" t="s">
        <v>2369</v>
      </c>
      <c r="E199" s="1851" t="s">
        <v>2370</v>
      </c>
      <c r="F199" s="1851" t="s">
        <v>2371</v>
      </c>
      <c r="G199" s="1851" t="s">
        <v>2372</v>
      </c>
      <c r="H199" s="1851" t="s">
        <v>28</v>
      </c>
      <c r="I199" s="1851" t="s">
        <v>858</v>
      </c>
    </row>
    <row customHeight="1" ht="11.25">
      <c r="A200" s="1851" t="s">
        <v>2251</v>
      </c>
      <c r="B200" s="1851" t="s">
        <v>16</v>
      </c>
      <c r="C200" s="1851" t="s">
        <v>2373</v>
      </c>
      <c r="D200" s="1851" t="s">
        <v>2374</v>
      </c>
      <c r="E200" s="1851" t="s">
        <v>2375</v>
      </c>
      <c r="F200" s="1851" t="s">
        <v>2376</v>
      </c>
      <c r="G200" s="1851" t="s">
        <v>2377</v>
      </c>
      <c r="H200" s="1851" t="s">
        <v>28</v>
      </c>
      <c r="I200" s="1851" t="s">
        <v>858</v>
      </c>
    </row>
    <row customHeight="1" ht="11.25">
      <c r="A201" s="1851" t="s">
        <v>2251</v>
      </c>
      <c r="B201" s="1851" t="s">
        <v>16</v>
      </c>
      <c r="C201" s="1851" t="s">
        <v>2721</v>
      </c>
      <c r="D201" s="1851" t="s">
        <v>2722</v>
      </c>
      <c r="E201" s="1851" t="s">
        <v>2723</v>
      </c>
      <c r="F201" s="1851" t="s">
        <v>2603</v>
      </c>
      <c r="G201" s="1851" t="s">
        <v>2724</v>
      </c>
      <c r="H201" s="1851" t="s">
        <v>28</v>
      </c>
      <c r="I201" s="1851" t="s">
        <v>858</v>
      </c>
    </row>
    <row customHeight="1" ht="11.25">
      <c r="A202" s="1851" t="s">
        <v>2251</v>
      </c>
      <c r="B202" s="1851" t="s">
        <v>16</v>
      </c>
      <c r="C202" s="1851" t="s">
        <v>2378</v>
      </c>
      <c r="D202" s="1851" t="s">
        <v>2379</v>
      </c>
      <c r="E202" s="1851" t="s">
        <v>2380</v>
      </c>
      <c r="F202" s="1851" t="s">
        <v>2381</v>
      </c>
      <c r="G202" s="1851" t="s">
        <v>2382</v>
      </c>
      <c r="H202" s="1851" t="s">
        <v>28</v>
      </c>
      <c r="I202" s="1851" t="s">
        <v>858</v>
      </c>
    </row>
    <row customHeight="1" ht="11.25">
      <c r="A203" s="1851" t="s">
        <v>2251</v>
      </c>
      <c r="B203" s="1851" t="s">
        <v>16</v>
      </c>
      <c r="C203" s="1851" t="s">
        <v>2725</v>
      </c>
      <c r="D203" s="1851" t="s">
        <v>2726</v>
      </c>
      <c r="E203" s="1851" t="s">
        <v>2727</v>
      </c>
      <c r="F203" s="1851" t="s">
        <v>2391</v>
      </c>
      <c r="G203" s="1851" t="s">
        <v>2728</v>
      </c>
      <c r="H203" s="1851" t="s">
        <v>28</v>
      </c>
      <c r="I203" s="1851" t="s">
        <v>858</v>
      </c>
    </row>
    <row customHeight="1" ht="11.25">
      <c r="A204" s="1851" t="s">
        <v>2251</v>
      </c>
      <c r="B204" s="1851" t="s">
        <v>16</v>
      </c>
      <c r="C204" s="1851" t="s">
        <v>2729</v>
      </c>
      <c r="D204" s="1851" t="s">
        <v>2730</v>
      </c>
      <c r="E204" s="1851" t="s">
        <v>2731</v>
      </c>
      <c r="F204" s="1851" t="s">
        <v>2343</v>
      </c>
      <c r="G204" s="1851" t="s">
        <v>2732</v>
      </c>
      <c r="H204" s="1851" t="s">
        <v>28</v>
      </c>
      <c r="I204" s="1851" t="s">
        <v>858</v>
      </c>
    </row>
    <row customHeight="1" ht="11.25">
      <c r="A205" s="1851" t="s">
        <v>2251</v>
      </c>
      <c r="B205" s="1851" t="s">
        <v>16</v>
      </c>
      <c r="C205" s="1851" t="s">
        <v>2733</v>
      </c>
      <c r="D205" s="1851" t="s">
        <v>2734</v>
      </c>
      <c r="E205" s="1851" t="s">
        <v>2735</v>
      </c>
      <c r="F205" s="1851" t="s">
        <v>2352</v>
      </c>
      <c r="G205" s="1851" t="s">
        <v>2736</v>
      </c>
      <c r="H205" s="1851" t="s">
        <v>28</v>
      </c>
      <c r="I205" s="1851" t="s">
        <v>858</v>
      </c>
    </row>
    <row customHeight="1" ht="11.25">
      <c r="A206" s="1851" t="s">
        <v>2251</v>
      </c>
      <c r="B206" s="1851" t="s">
        <v>16</v>
      </c>
      <c r="C206" s="1851" t="s">
        <v>2392</v>
      </c>
      <c r="D206" s="1851" t="s">
        <v>2393</v>
      </c>
      <c r="E206" s="1851" t="s">
        <v>2394</v>
      </c>
      <c r="F206" s="1851" t="s">
        <v>2395</v>
      </c>
      <c r="G206" s="1851" t="s">
        <v>2396</v>
      </c>
      <c r="H206" s="1851" t="s">
        <v>28</v>
      </c>
      <c r="I206" s="1851" t="s">
        <v>858</v>
      </c>
    </row>
    <row customHeight="1" ht="11.25">
      <c r="A207" s="1851" t="s">
        <v>2251</v>
      </c>
      <c r="B207" s="1851" t="s">
        <v>16</v>
      </c>
      <c r="C207" s="1851" t="s">
        <v>2401</v>
      </c>
      <c r="D207" s="1851" t="s">
        <v>2402</v>
      </c>
      <c r="E207" s="1851" t="s">
        <v>2403</v>
      </c>
      <c r="F207" s="1851" t="s">
        <v>2404</v>
      </c>
      <c r="G207" s="1851" t="s">
        <v>28</v>
      </c>
      <c r="H207" s="1851" t="s">
        <v>28</v>
      </c>
      <c r="I207" s="1851" t="s">
        <v>858</v>
      </c>
    </row>
    <row customHeight="1" ht="11.25">
      <c r="A208" s="1851" t="s">
        <v>2251</v>
      </c>
      <c r="B208" s="1851" t="s">
        <v>16</v>
      </c>
      <c r="C208" s="1851" t="s">
        <v>2737</v>
      </c>
      <c r="D208" s="1851" t="s">
        <v>2738</v>
      </c>
      <c r="E208" s="1851" t="s">
        <v>2739</v>
      </c>
      <c r="F208" s="1851" t="s">
        <v>2546</v>
      </c>
      <c r="G208" s="1851" t="s">
        <v>2740</v>
      </c>
      <c r="H208" s="1851" t="s">
        <v>28</v>
      </c>
      <c r="I208" s="1851" t="s">
        <v>858</v>
      </c>
    </row>
    <row customHeight="1" ht="11.25">
      <c r="A209" s="1851" t="s">
        <v>2251</v>
      </c>
      <c r="B209" s="1851" t="s">
        <v>16</v>
      </c>
      <c r="C209" s="1851" t="s">
        <v>2405</v>
      </c>
      <c r="D209" s="1851" t="s">
        <v>2406</v>
      </c>
      <c r="E209" s="1851" t="s">
        <v>2407</v>
      </c>
      <c r="F209" s="1851" t="s">
        <v>2362</v>
      </c>
      <c r="G209" s="1851" t="s">
        <v>28</v>
      </c>
      <c r="H209" s="1851" t="s">
        <v>28</v>
      </c>
      <c r="I209" s="1851" t="s">
        <v>858</v>
      </c>
    </row>
    <row customHeight="1" ht="11.25">
      <c r="A210" s="1851" t="s">
        <v>2251</v>
      </c>
      <c r="B210" s="1851" t="s">
        <v>16</v>
      </c>
      <c r="C210" s="1851" t="s">
        <v>2408</v>
      </c>
      <c r="D210" s="1851" t="s">
        <v>2409</v>
      </c>
      <c r="E210" s="1851" t="s">
        <v>2410</v>
      </c>
      <c r="F210" s="1851" t="s">
        <v>2411</v>
      </c>
      <c r="G210" s="1851" t="s">
        <v>2334</v>
      </c>
      <c r="H210" s="1851" t="s">
        <v>28</v>
      </c>
      <c r="I210" s="1851" t="s">
        <v>858</v>
      </c>
    </row>
    <row customHeight="1" ht="11.25">
      <c r="A211" s="1851" t="s">
        <v>2251</v>
      </c>
      <c r="B211" s="1851" t="s">
        <v>16</v>
      </c>
      <c r="C211" s="1851" t="s">
        <v>2741</v>
      </c>
      <c r="D211" s="1851" t="s">
        <v>2742</v>
      </c>
      <c r="E211" s="1851" t="s">
        <v>2743</v>
      </c>
      <c r="F211" s="1851" t="s">
        <v>2292</v>
      </c>
      <c r="G211" s="1851" t="s">
        <v>2744</v>
      </c>
      <c r="H211" s="1851" t="s">
        <v>28</v>
      </c>
      <c r="I211" s="1851" t="s">
        <v>858</v>
      </c>
    </row>
    <row customHeight="1" ht="11.25">
      <c r="A212" s="1851" t="s">
        <v>2251</v>
      </c>
      <c r="B212" s="1851" t="s">
        <v>16</v>
      </c>
      <c r="C212" s="1851" t="s">
        <v>2745</v>
      </c>
      <c r="D212" s="1851" t="s">
        <v>2746</v>
      </c>
      <c r="E212" s="1851" t="s">
        <v>2747</v>
      </c>
      <c r="F212" s="1851" t="s">
        <v>2415</v>
      </c>
      <c r="G212" s="1851" t="s">
        <v>28</v>
      </c>
      <c r="H212" s="1851" t="s">
        <v>28</v>
      </c>
      <c r="I212" s="1851" t="s">
        <v>858</v>
      </c>
    </row>
    <row customHeight="1" ht="11.25">
      <c r="A213" s="1851" t="s">
        <v>2251</v>
      </c>
      <c r="B213" s="1851" t="s">
        <v>16</v>
      </c>
      <c r="C213" s="1851" t="s">
        <v>2748</v>
      </c>
      <c r="D213" s="1851" t="s">
        <v>2749</v>
      </c>
      <c r="E213" s="1851" t="s">
        <v>2750</v>
      </c>
      <c r="F213" s="1851" t="s">
        <v>2705</v>
      </c>
      <c r="G213" s="1851" t="s">
        <v>28</v>
      </c>
      <c r="H213" s="1851" t="s">
        <v>28</v>
      </c>
      <c r="I213" s="1851" t="s">
        <v>858</v>
      </c>
    </row>
    <row customHeight="1" ht="11.25">
      <c r="A214" s="1851" t="s">
        <v>2251</v>
      </c>
      <c r="B214" s="1851" t="s">
        <v>16</v>
      </c>
      <c r="C214" s="1851" t="s">
        <v>2751</v>
      </c>
      <c r="D214" s="1851" t="s">
        <v>2752</v>
      </c>
      <c r="E214" s="1851" t="s">
        <v>2753</v>
      </c>
      <c r="F214" s="1851" t="s">
        <v>2267</v>
      </c>
      <c r="G214" s="1851" t="s">
        <v>28</v>
      </c>
      <c r="H214" s="1851" t="s">
        <v>28</v>
      </c>
      <c r="I214" s="1851" t="s">
        <v>858</v>
      </c>
    </row>
    <row customHeight="1" ht="11.25">
      <c r="A215" s="1851" t="s">
        <v>2251</v>
      </c>
      <c r="B215" s="1851" t="s">
        <v>16</v>
      </c>
      <c r="C215" s="1851" t="s">
        <v>2754</v>
      </c>
      <c r="D215" s="1851" t="s">
        <v>2755</v>
      </c>
      <c r="E215" s="1851" t="s">
        <v>2756</v>
      </c>
      <c r="F215" s="1851" t="s">
        <v>2371</v>
      </c>
      <c r="G215" s="1851" t="s">
        <v>28</v>
      </c>
      <c r="H215" s="1851" t="s">
        <v>28</v>
      </c>
      <c r="I215" s="1851" t="s">
        <v>858</v>
      </c>
    </row>
    <row customHeight="1" ht="11.25">
      <c r="A216" s="1851" t="s">
        <v>2251</v>
      </c>
      <c r="B216" s="1851" t="s">
        <v>16</v>
      </c>
      <c r="C216" s="1851" t="s">
        <v>2757</v>
      </c>
      <c r="D216" s="1851" t="s">
        <v>2758</v>
      </c>
      <c r="E216" s="1851" t="s">
        <v>2759</v>
      </c>
      <c r="F216" s="1851" t="s">
        <v>2488</v>
      </c>
      <c r="G216" s="1851" t="s">
        <v>2760</v>
      </c>
      <c r="H216" s="1851" t="s">
        <v>28</v>
      </c>
      <c r="I216" s="1851" t="s">
        <v>858</v>
      </c>
    </row>
    <row customHeight="1" ht="11.25">
      <c r="A217" s="1851" t="s">
        <v>2251</v>
      </c>
      <c r="B217" s="1851" t="s">
        <v>16</v>
      </c>
      <c r="C217" s="1851" t="s">
        <v>2417</v>
      </c>
      <c r="D217" s="1851" t="s">
        <v>2418</v>
      </c>
      <c r="E217" s="1851" t="s">
        <v>2419</v>
      </c>
      <c r="F217" s="1851" t="s">
        <v>2386</v>
      </c>
      <c r="G217" s="1851" t="s">
        <v>28</v>
      </c>
      <c r="H217" s="1851" t="s">
        <v>28</v>
      </c>
      <c r="I217" s="1851" t="s">
        <v>858</v>
      </c>
    </row>
    <row customHeight="1" ht="11.25">
      <c r="A218" s="1851" t="s">
        <v>2251</v>
      </c>
      <c r="B218" s="1851" t="s">
        <v>16</v>
      </c>
      <c r="C218" s="1851" t="s">
        <v>2761</v>
      </c>
      <c r="D218" s="1851" t="s">
        <v>2762</v>
      </c>
      <c r="E218" s="1851" t="s">
        <v>2763</v>
      </c>
      <c r="F218" s="1851" t="s">
        <v>2271</v>
      </c>
      <c r="G218" s="1851" t="s">
        <v>28</v>
      </c>
      <c r="H218" s="1851" t="s">
        <v>28</v>
      </c>
      <c r="I218" s="1851" t="s">
        <v>858</v>
      </c>
    </row>
    <row customHeight="1" ht="11.25">
      <c r="A219" s="1851" t="s">
        <v>2251</v>
      </c>
      <c r="B219" s="1851" t="s">
        <v>16</v>
      </c>
      <c r="C219" s="1851" t="s">
        <v>2764</v>
      </c>
      <c r="D219" s="1851" t="s">
        <v>2765</v>
      </c>
      <c r="E219" s="1851" t="s">
        <v>2766</v>
      </c>
      <c r="F219" s="1851" t="s">
        <v>2391</v>
      </c>
      <c r="G219" s="1851" t="s">
        <v>28</v>
      </c>
      <c r="H219" s="1851" t="s">
        <v>28</v>
      </c>
      <c r="I219" s="1851" t="s">
        <v>858</v>
      </c>
    </row>
    <row customHeight="1" ht="11.25">
      <c r="A220" s="1851" t="s">
        <v>2251</v>
      </c>
      <c r="B220" s="1851" t="s">
        <v>16</v>
      </c>
      <c r="C220" s="1851" t="s">
        <v>2423</v>
      </c>
      <c r="D220" s="1851" t="s">
        <v>2424</v>
      </c>
      <c r="E220" s="1851" t="s">
        <v>2425</v>
      </c>
      <c r="F220" s="1851" t="s">
        <v>2292</v>
      </c>
      <c r="G220" s="1851" t="s">
        <v>28</v>
      </c>
      <c r="H220" s="1851" t="s">
        <v>28</v>
      </c>
      <c r="I220" s="1851" t="s">
        <v>858</v>
      </c>
    </row>
    <row customHeight="1" ht="11.25">
      <c r="A221" s="1851" t="s">
        <v>2251</v>
      </c>
      <c r="B221" s="1851" t="s">
        <v>16</v>
      </c>
      <c r="C221" s="1851" t="s">
        <v>2426</v>
      </c>
      <c r="D221" s="1851" t="s">
        <v>2427</v>
      </c>
      <c r="E221" s="1851" t="s">
        <v>2428</v>
      </c>
      <c r="F221" s="1851" t="s">
        <v>2429</v>
      </c>
      <c r="G221" s="1851" t="s">
        <v>28</v>
      </c>
      <c r="H221" s="1851" t="s">
        <v>28</v>
      </c>
      <c r="I221" s="1851" t="s">
        <v>858</v>
      </c>
    </row>
    <row customHeight="1" ht="11.25">
      <c r="A222" s="1851" t="s">
        <v>2251</v>
      </c>
      <c r="B222" s="1851" t="s">
        <v>16</v>
      </c>
      <c r="C222" s="1851" t="s">
        <v>2433</v>
      </c>
      <c r="D222" s="1851" t="s">
        <v>2434</v>
      </c>
      <c r="E222" s="1851" t="s">
        <v>2435</v>
      </c>
      <c r="F222" s="1851" t="s">
        <v>2376</v>
      </c>
      <c r="G222" s="1851" t="s">
        <v>28</v>
      </c>
      <c r="H222" s="1851" t="s">
        <v>28</v>
      </c>
      <c r="I222" s="1851" t="s">
        <v>858</v>
      </c>
    </row>
    <row customHeight="1" ht="11.25">
      <c r="A223" s="1851" t="s">
        <v>2251</v>
      </c>
      <c r="B223" s="1851" t="s">
        <v>16</v>
      </c>
      <c r="C223" s="1851" t="s">
        <v>2767</v>
      </c>
      <c r="D223" s="1851" t="s">
        <v>2768</v>
      </c>
      <c r="E223" s="1851" t="s">
        <v>2769</v>
      </c>
      <c r="F223" s="1851" t="s">
        <v>2400</v>
      </c>
      <c r="G223" s="1851" t="s">
        <v>28</v>
      </c>
      <c r="H223" s="1851" t="s">
        <v>28</v>
      </c>
      <c r="I223" s="1851" t="s">
        <v>858</v>
      </c>
    </row>
    <row customHeight="1" ht="11.25">
      <c r="A224" s="1851" t="s">
        <v>2251</v>
      </c>
      <c r="B224" s="1851" t="s">
        <v>16</v>
      </c>
      <c r="C224" s="1851" t="s">
        <v>2770</v>
      </c>
      <c r="D224" s="1851" t="s">
        <v>2771</v>
      </c>
      <c r="E224" s="1851" t="s">
        <v>2772</v>
      </c>
      <c r="F224" s="1851" t="s">
        <v>2362</v>
      </c>
      <c r="G224" s="1851" t="s">
        <v>28</v>
      </c>
      <c r="H224" s="1851" t="s">
        <v>28</v>
      </c>
      <c r="I224" s="1851" t="s">
        <v>858</v>
      </c>
    </row>
    <row customHeight="1" ht="11.25">
      <c r="A225" s="1851" t="s">
        <v>2251</v>
      </c>
      <c r="B225" s="1851" t="s">
        <v>16</v>
      </c>
      <c r="C225" s="1851" t="s">
        <v>2451</v>
      </c>
      <c r="D225" s="1851" t="s">
        <v>2452</v>
      </c>
      <c r="E225" s="1851" t="s">
        <v>2453</v>
      </c>
      <c r="F225" s="1851" t="s">
        <v>2267</v>
      </c>
      <c r="G225" s="1851" t="s">
        <v>28</v>
      </c>
      <c r="H225" s="1851" t="s">
        <v>28</v>
      </c>
      <c r="I225" s="1851" t="s">
        <v>858</v>
      </c>
    </row>
    <row customHeight="1" ht="11.25">
      <c r="A226" s="1851" t="s">
        <v>2251</v>
      </c>
      <c r="B226" s="1851" t="s">
        <v>16</v>
      </c>
      <c r="C226" s="1851" t="s">
        <v>2773</v>
      </c>
      <c r="D226" s="1851" t="s">
        <v>2774</v>
      </c>
      <c r="E226" s="1851" t="s">
        <v>2775</v>
      </c>
      <c r="F226" s="1851" t="s">
        <v>2271</v>
      </c>
      <c r="G226" s="1851" t="s">
        <v>2776</v>
      </c>
      <c r="H226" s="1851" t="s">
        <v>28</v>
      </c>
      <c r="I226" s="1851" t="s">
        <v>858</v>
      </c>
    </row>
    <row customHeight="1" ht="11.25">
      <c r="A227" s="1851" t="s">
        <v>2251</v>
      </c>
      <c r="B227" s="1851" t="s">
        <v>16</v>
      </c>
      <c r="C227" s="1851" t="s">
        <v>2466</v>
      </c>
      <c r="D227" s="1851" t="s">
        <v>2467</v>
      </c>
      <c r="E227" s="1851" t="s">
        <v>2468</v>
      </c>
      <c r="F227" s="1851" t="s">
        <v>2292</v>
      </c>
      <c r="G227" s="1851" t="s">
        <v>28</v>
      </c>
      <c r="H227" s="1851" t="s">
        <v>28</v>
      </c>
      <c r="I227" s="1851" t="s">
        <v>858</v>
      </c>
    </row>
    <row customHeight="1" ht="11.25">
      <c r="A228" s="1851" t="s">
        <v>2251</v>
      </c>
      <c r="B228" s="1851" t="s">
        <v>16</v>
      </c>
      <c r="C228" s="1851" t="s">
        <v>2777</v>
      </c>
      <c r="D228" s="1851" t="s">
        <v>2778</v>
      </c>
      <c r="E228" s="1851" t="s">
        <v>2779</v>
      </c>
      <c r="F228" s="1851" t="s">
        <v>2292</v>
      </c>
      <c r="G228" s="1851" t="s">
        <v>28</v>
      </c>
      <c r="H228" s="1851" t="s">
        <v>28</v>
      </c>
      <c r="I228" s="1851" t="s">
        <v>858</v>
      </c>
    </row>
    <row customHeight="1" ht="11.25">
      <c r="A229" s="1851" t="s">
        <v>2251</v>
      </c>
      <c r="B229" s="1851" t="s">
        <v>16</v>
      </c>
      <c r="C229" s="1851" t="s">
        <v>2780</v>
      </c>
      <c r="D229" s="1851" t="s">
        <v>2781</v>
      </c>
      <c r="E229" s="1851" t="s">
        <v>2782</v>
      </c>
      <c r="F229" s="1851" t="s">
        <v>2415</v>
      </c>
      <c r="G229" s="1851" t="s">
        <v>2783</v>
      </c>
      <c r="H229" s="1851" t="s">
        <v>28</v>
      </c>
      <c r="I229" s="1851" t="s">
        <v>858</v>
      </c>
    </row>
    <row customHeight="1" ht="11.25">
      <c r="A230" s="1851" t="s">
        <v>2251</v>
      </c>
      <c r="B230" s="1851" t="s">
        <v>16</v>
      </c>
      <c r="C230" s="1851" t="s">
        <v>2472</v>
      </c>
      <c r="D230" s="1851" t="s">
        <v>2473</v>
      </c>
      <c r="E230" s="1851" t="s">
        <v>2474</v>
      </c>
      <c r="F230" s="1851" t="s">
        <v>2324</v>
      </c>
      <c r="G230" s="1851" t="s">
        <v>2475</v>
      </c>
      <c r="H230" s="1851" t="s">
        <v>28</v>
      </c>
      <c r="I230" s="1851" t="s">
        <v>858</v>
      </c>
    </row>
    <row customHeight="1" ht="11.25">
      <c r="A231" s="1851" t="s">
        <v>2251</v>
      </c>
      <c r="B231" s="1851" t="s">
        <v>16</v>
      </c>
      <c r="C231" s="1851" t="s">
        <v>2476</v>
      </c>
      <c r="D231" s="1851" t="s">
        <v>2477</v>
      </c>
      <c r="E231" s="1851" t="s">
        <v>2478</v>
      </c>
      <c r="F231" s="1851" t="s">
        <v>2376</v>
      </c>
      <c r="G231" s="1851" t="s">
        <v>2479</v>
      </c>
      <c r="H231" s="1851" t="s">
        <v>28</v>
      </c>
      <c r="I231" s="1851" t="s">
        <v>858</v>
      </c>
    </row>
    <row customHeight="1" ht="11.25">
      <c r="A232" s="1851" t="s">
        <v>2251</v>
      </c>
      <c r="B232" s="1851" t="s">
        <v>16</v>
      </c>
      <c r="C232" s="1851" t="s">
        <v>2784</v>
      </c>
      <c r="D232" s="1851" t="s">
        <v>2785</v>
      </c>
      <c r="E232" s="1851" t="s">
        <v>2786</v>
      </c>
      <c r="F232" s="1851" t="s">
        <v>2386</v>
      </c>
      <c r="G232" s="1851" t="s">
        <v>2787</v>
      </c>
      <c r="H232" s="1851" t="s">
        <v>28</v>
      </c>
      <c r="I232" s="1851" t="s">
        <v>858</v>
      </c>
    </row>
    <row customHeight="1" ht="11.25">
      <c r="A233" s="1851" t="s">
        <v>2251</v>
      </c>
      <c r="B233" s="1851" t="s">
        <v>16</v>
      </c>
      <c r="C233" s="1851" t="s">
        <v>2788</v>
      </c>
      <c r="D233" s="1851" t="s">
        <v>2789</v>
      </c>
      <c r="E233" s="1851" t="s">
        <v>2790</v>
      </c>
      <c r="F233" s="1851" t="s">
        <v>2296</v>
      </c>
      <c r="G233" s="1851" t="s">
        <v>28</v>
      </c>
      <c r="H233" s="1851" t="s">
        <v>28</v>
      </c>
      <c r="I233" s="1851" t="s">
        <v>858</v>
      </c>
    </row>
    <row customHeight="1" ht="11.25">
      <c r="A234" s="1851" t="s">
        <v>2251</v>
      </c>
      <c r="B234" s="1851" t="s">
        <v>16</v>
      </c>
      <c r="C234" s="1851" t="s">
        <v>2791</v>
      </c>
      <c r="D234" s="1851" t="s">
        <v>2792</v>
      </c>
      <c r="E234" s="1851" t="s">
        <v>2793</v>
      </c>
      <c r="F234" s="1851" t="s">
        <v>2488</v>
      </c>
      <c r="G234" s="1851" t="s">
        <v>28</v>
      </c>
      <c r="H234" s="1851" t="s">
        <v>28</v>
      </c>
      <c r="I234" s="1851" t="s">
        <v>858</v>
      </c>
    </row>
    <row customHeight="1" ht="11.25">
      <c r="A235" s="1851" t="s">
        <v>2251</v>
      </c>
      <c r="B235" s="1851" t="s">
        <v>16</v>
      </c>
      <c r="C235" s="1851" t="s">
        <v>2794</v>
      </c>
      <c r="D235" s="1851" t="s">
        <v>2795</v>
      </c>
      <c r="E235" s="1851" t="s">
        <v>2796</v>
      </c>
      <c r="F235" s="1851" t="s">
        <v>2333</v>
      </c>
      <c r="G235" s="1851" t="s">
        <v>28</v>
      </c>
      <c r="H235" s="1851" t="s">
        <v>28</v>
      </c>
      <c r="I235" s="1851" t="s">
        <v>858</v>
      </c>
    </row>
    <row customHeight="1" ht="11.25">
      <c r="A236" s="1851" t="s">
        <v>2251</v>
      </c>
      <c r="B236" s="1851" t="s">
        <v>16</v>
      </c>
      <c r="C236" s="1851" t="s">
        <v>2797</v>
      </c>
      <c r="D236" s="1851" t="s">
        <v>2798</v>
      </c>
      <c r="E236" s="1851" t="s">
        <v>2799</v>
      </c>
      <c r="F236" s="1851" t="s">
        <v>2488</v>
      </c>
      <c r="G236" s="1851" t="s">
        <v>2800</v>
      </c>
      <c r="H236" s="1851" t="s">
        <v>28</v>
      </c>
      <c r="I236" s="1851" t="s">
        <v>858</v>
      </c>
    </row>
    <row customHeight="1" ht="11.25">
      <c r="A237" s="1851" t="s">
        <v>2251</v>
      </c>
      <c r="B237" s="1851" t="s">
        <v>16</v>
      </c>
      <c r="C237" s="1851" t="s">
        <v>2801</v>
      </c>
      <c r="D237" s="1851" t="s">
        <v>2802</v>
      </c>
      <c r="E237" s="1851" t="s">
        <v>2803</v>
      </c>
      <c r="F237" s="1851" t="s">
        <v>2267</v>
      </c>
      <c r="G237" s="1851" t="s">
        <v>2804</v>
      </c>
      <c r="H237" s="1851" t="s">
        <v>28</v>
      </c>
      <c r="I237" s="1851" t="s">
        <v>858</v>
      </c>
    </row>
    <row customHeight="1" ht="11.25">
      <c r="A238" s="1851" t="s">
        <v>2251</v>
      </c>
      <c r="B238" s="1851" t="s">
        <v>16</v>
      </c>
      <c r="C238" s="1851" t="s">
        <v>2805</v>
      </c>
      <c r="D238" s="1851" t="s">
        <v>2806</v>
      </c>
      <c r="E238" s="1851" t="s">
        <v>2807</v>
      </c>
      <c r="F238" s="1851" t="s">
        <v>2333</v>
      </c>
      <c r="G238" s="1851" t="s">
        <v>28</v>
      </c>
      <c r="H238" s="1851" t="s">
        <v>28</v>
      </c>
      <c r="I238" s="1851" t="s">
        <v>858</v>
      </c>
    </row>
    <row customHeight="1" ht="11.25">
      <c r="A239" s="1851" t="s">
        <v>2251</v>
      </c>
      <c r="B239" s="1851" t="s">
        <v>16</v>
      </c>
      <c r="C239" s="1851" t="s">
        <v>2808</v>
      </c>
      <c r="D239" s="1851" t="s">
        <v>2809</v>
      </c>
      <c r="E239" s="1851" t="s">
        <v>2810</v>
      </c>
      <c r="F239" s="1851" t="s">
        <v>2411</v>
      </c>
      <c r="G239" s="1851" t="s">
        <v>28</v>
      </c>
      <c r="H239" s="1851" t="s">
        <v>28</v>
      </c>
      <c r="I239" s="1851" t="s">
        <v>858</v>
      </c>
    </row>
    <row customHeight="1" ht="11.25">
      <c r="A240" s="1851" t="s">
        <v>2251</v>
      </c>
      <c r="B240" s="1851" t="s">
        <v>16</v>
      </c>
      <c r="C240" s="1851" t="s">
        <v>2811</v>
      </c>
      <c r="D240" s="1851" t="s">
        <v>2812</v>
      </c>
      <c r="E240" s="1851" t="s">
        <v>2813</v>
      </c>
      <c r="F240" s="1851" t="s">
        <v>2603</v>
      </c>
      <c r="G240" s="1851" t="s">
        <v>2814</v>
      </c>
      <c r="H240" s="1851" t="s">
        <v>28</v>
      </c>
      <c r="I240" s="1851" t="s">
        <v>858</v>
      </c>
    </row>
    <row customHeight="1" ht="11.25">
      <c r="A241" s="1851" t="s">
        <v>2251</v>
      </c>
      <c r="B241" s="1851" t="s">
        <v>16</v>
      </c>
      <c r="C241" s="1851" t="s">
        <v>2485</v>
      </c>
      <c r="D241" s="1851" t="s">
        <v>2486</v>
      </c>
      <c r="E241" s="1851" t="s">
        <v>2487</v>
      </c>
      <c r="F241" s="1851" t="s">
        <v>2488</v>
      </c>
      <c r="G241" s="1851" t="s">
        <v>2489</v>
      </c>
      <c r="H241" s="1851" t="s">
        <v>28</v>
      </c>
      <c r="I241" s="1851" t="s">
        <v>858</v>
      </c>
    </row>
    <row customHeight="1" ht="11.25">
      <c r="A242" s="1851" t="s">
        <v>2251</v>
      </c>
      <c r="B242" s="1851" t="s">
        <v>16</v>
      </c>
      <c r="C242" s="1851" t="s">
        <v>2815</v>
      </c>
      <c r="D242" s="1851" t="s">
        <v>2816</v>
      </c>
      <c r="E242" s="1851" t="s">
        <v>2817</v>
      </c>
      <c r="F242" s="1851" t="s">
        <v>2415</v>
      </c>
      <c r="G242" s="1851" t="s">
        <v>2818</v>
      </c>
      <c r="H242" s="1851" t="s">
        <v>28</v>
      </c>
      <c r="I242" s="1851" t="s">
        <v>858</v>
      </c>
    </row>
    <row customHeight="1" ht="11.25">
      <c r="A243" s="1851" t="s">
        <v>2251</v>
      </c>
      <c r="B243" s="1851" t="s">
        <v>16</v>
      </c>
      <c r="C243" s="1851" t="s">
        <v>2819</v>
      </c>
      <c r="D243" s="1851" t="s">
        <v>2820</v>
      </c>
      <c r="E243" s="1851" t="s">
        <v>2821</v>
      </c>
      <c r="F243" s="1851" t="s">
        <v>2343</v>
      </c>
      <c r="G243" s="1851" t="s">
        <v>2822</v>
      </c>
      <c r="H243" s="1851" t="s">
        <v>28</v>
      </c>
      <c r="I243" s="1851" t="s">
        <v>858</v>
      </c>
    </row>
    <row customHeight="1" ht="11.25">
      <c r="A244" s="1851" t="s">
        <v>2251</v>
      </c>
      <c r="B244" s="1851" t="s">
        <v>16</v>
      </c>
      <c r="C244" s="1851" t="s">
        <v>2823</v>
      </c>
      <c r="D244" s="1851" t="s">
        <v>2824</v>
      </c>
      <c r="E244" s="1851" t="s">
        <v>2825</v>
      </c>
      <c r="F244" s="1851" t="s">
        <v>2315</v>
      </c>
      <c r="G244" s="1851" t="s">
        <v>28</v>
      </c>
      <c r="H244" s="1851" t="s">
        <v>28</v>
      </c>
      <c r="I244" s="1851" t="s">
        <v>858</v>
      </c>
    </row>
    <row customHeight="1" ht="11.25">
      <c r="A245" s="1851" t="s">
        <v>2251</v>
      </c>
      <c r="B245" s="1851" t="s">
        <v>16</v>
      </c>
      <c r="C245" s="1851" t="s">
        <v>2826</v>
      </c>
      <c r="D245" s="1851" t="s">
        <v>2827</v>
      </c>
      <c r="E245" s="1851" t="s">
        <v>2828</v>
      </c>
      <c r="F245" s="1851" t="s">
        <v>2371</v>
      </c>
      <c r="G245" s="1851" t="s">
        <v>28</v>
      </c>
      <c r="H245" s="1851" t="s">
        <v>28</v>
      </c>
      <c r="I245" s="1851" t="s">
        <v>858</v>
      </c>
    </row>
    <row customHeight="1" ht="11.25">
      <c r="A246" s="1851" t="s">
        <v>2251</v>
      </c>
      <c r="B246" s="1851" t="s">
        <v>16</v>
      </c>
      <c r="C246" s="1851" t="s">
        <v>2829</v>
      </c>
      <c r="D246" s="1851" t="s">
        <v>2830</v>
      </c>
      <c r="E246" s="1851" t="s">
        <v>2831</v>
      </c>
      <c r="F246" s="1851" t="s">
        <v>2319</v>
      </c>
      <c r="G246" s="1851" t="s">
        <v>28</v>
      </c>
      <c r="H246" s="1851" t="s">
        <v>28</v>
      </c>
      <c r="I246" s="1851" t="s">
        <v>858</v>
      </c>
    </row>
    <row customHeight="1" ht="11.25">
      <c r="A247" s="1851" t="s">
        <v>2251</v>
      </c>
      <c r="B247" s="1851" t="s">
        <v>16</v>
      </c>
      <c r="C247" s="1851" t="s">
        <v>2832</v>
      </c>
      <c r="D247" s="1851" t="s">
        <v>2833</v>
      </c>
      <c r="E247" s="1851" t="s">
        <v>2834</v>
      </c>
      <c r="F247" s="1851" t="s">
        <v>2267</v>
      </c>
      <c r="G247" s="1851" t="s">
        <v>28</v>
      </c>
      <c r="H247" s="1851" t="s">
        <v>28</v>
      </c>
      <c r="I247" s="1851" t="s">
        <v>858</v>
      </c>
    </row>
    <row customHeight="1" ht="11.25">
      <c r="A248" s="1851" t="s">
        <v>2251</v>
      </c>
      <c r="B248" s="1851" t="s">
        <v>16</v>
      </c>
      <c r="C248" s="1851" t="s">
        <v>2835</v>
      </c>
      <c r="D248" s="1851" t="s">
        <v>2836</v>
      </c>
      <c r="E248" s="1851" t="s">
        <v>2837</v>
      </c>
      <c r="F248" s="1851" t="s">
        <v>2267</v>
      </c>
      <c r="G248" s="1851" t="s">
        <v>28</v>
      </c>
      <c r="H248" s="1851" t="s">
        <v>28</v>
      </c>
      <c r="I248" s="1851" t="s">
        <v>858</v>
      </c>
    </row>
    <row customHeight="1" ht="11.25">
      <c r="A249" s="1851" t="s">
        <v>2251</v>
      </c>
      <c r="B249" s="1851" t="s">
        <v>16</v>
      </c>
      <c r="C249" s="1851" t="s">
        <v>2838</v>
      </c>
      <c r="D249" s="1851" t="s">
        <v>2839</v>
      </c>
      <c r="E249" s="1851" t="s">
        <v>2840</v>
      </c>
      <c r="F249" s="1851" t="s">
        <v>2488</v>
      </c>
      <c r="G249" s="1851" t="s">
        <v>28</v>
      </c>
      <c r="H249" s="1851" t="s">
        <v>28</v>
      </c>
      <c r="I249" s="1851" t="s">
        <v>858</v>
      </c>
    </row>
    <row customHeight="1" ht="11.25">
      <c r="A250" s="1851" t="s">
        <v>2251</v>
      </c>
      <c r="B250" s="1851" t="s">
        <v>16</v>
      </c>
      <c r="C250" s="1851" t="s">
        <v>2841</v>
      </c>
      <c r="D250" s="1851" t="s">
        <v>2842</v>
      </c>
      <c r="E250" s="1851" t="s">
        <v>2843</v>
      </c>
      <c r="F250" s="1851" t="s">
        <v>2488</v>
      </c>
      <c r="G250" s="1851" t="s">
        <v>28</v>
      </c>
      <c r="H250" s="1851" t="s">
        <v>28</v>
      </c>
      <c r="I250" s="1851" t="s">
        <v>858</v>
      </c>
    </row>
    <row customHeight="1" ht="11.25">
      <c r="A251" s="1851" t="s">
        <v>2251</v>
      </c>
      <c r="B251" s="1851" t="s">
        <v>16</v>
      </c>
      <c r="C251" s="1851" t="s">
        <v>2844</v>
      </c>
      <c r="D251" s="1851" t="s">
        <v>2845</v>
      </c>
      <c r="E251" s="1851" t="s">
        <v>2846</v>
      </c>
      <c r="F251" s="1851" t="s">
        <v>2488</v>
      </c>
      <c r="G251" s="1851" t="s">
        <v>28</v>
      </c>
      <c r="H251" s="1851" t="s">
        <v>28</v>
      </c>
      <c r="I251" s="1851" t="s">
        <v>858</v>
      </c>
    </row>
    <row customHeight="1" ht="11.25">
      <c r="A252" s="1851" t="s">
        <v>2251</v>
      </c>
      <c r="B252" s="1851" t="s">
        <v>16</v>
      </c>
      <c r="C252" s="1851" t="s">
        <v>2847</v>
      </c>
      <c r="D252" s="1851" t="s">
        <v>2848</v>
      </c>
      <c r="E252" s="1851" t="s">
        <v>2849</v>
      </c>
      <c r="F252" s="1851" t="s">
        <v>2371</v>
      </c>
      <c r="G252" s="1851" t="s">
        <v>28</v>
      </c>
      <c r="H252" s="1851" t="s">
        <v>28</v>
      </c>
      <c r="I252" s="1851" t="s">
        <v>858</v>
      </c>
    </row>
    <row customHeight="1" ht="11.25">
      <c r="A253" s="1851" t="s">
        <v>2251</v>
      </c>
      <c r="B253" s="1851" t="s">
        <v>16</v>
      </c>
      <c r="C253" s="1851" t="s">
        <v>2850</v>
      </c>
      <c r="D253" s="1851" t="s">
        <v>2851</v>
      </c>
      <c r="E253" s="1851" t="s">
        <v>2852</v>
      </c>
      <c r="F253" s="1851" t="s">
        <v>2415</v>
      </c>
      <c r="G253" s="1851" t="s">
        <v>28</v>
      </c>
      <c r="H253" s="1851" t="s">
        <v>28</v>
      </c>
      <c r="I253" s="1851" t="s">
        <v>858</v>
      </c>
    </row>
    <row customHeight="1" ht="11.25">
      <c r="A254" s="1851" t="s">
        <v>2251</v>
      </c>
      <c r="B254" s="1851" t="s">
        <v>16</v>
      </c>
      <c r="C254" s="1851" t="s">
        <v>2853</v>
      </c>
      <c r="D254" s="1851" t="s">
        <v>2854</v>
      </c>
      <c r="E254" s="1851" t="s">
        <v>2855</v>
      </c>
      <c r="F254" s="1851" t="s">
        <v>2352</v>
      </c>
      <c r="G254" s="1851" t="s">
        <v>28</v>
      </c>
      <c r="H254" s="1851" t="s">
        <v>28</v>
      </c>
      <c r="I254" s="1851" t="s">
        <v>858</v>
      </c>
    </row>
    <row customHeight="1" ht="11.25">
      <c r="A255" s="1851" t="s">
        <v>2251</v>
      </c>
      <c r="B255" s="1851" t="s">
        <v>16</v>
      </c>
      <c r="C255" s="1851" t="s">
        <v>2856</v>
      </c>
      <c r="D255" s="1851" t="s">
        <v>2857</v>
      </c>
      <c r="E255" s="1851" t="s">
        <v>2858</v>
      </c>
      <c r="F255" s="1851" t="s">
        <v>2376</v>
      </c>
      <c r="G255" s="1851" t="s">
        <v>28</v>
      </c>
      <c r="H255" s="1851" t="s">
        <v>28</v>
      </c>
      <c r="I255" s="1851" t="s">
        <v>858</v>
      </c>
    </row>
    <row customHeight="1" ht="11.25">
      <c r="A256" s="1851" t="s">
        <v>2251</v>
      </c>
      <c r="B256" s="1851" t="s">
        <v>16</v>
      </c>
      <c r="C256" s="1851" t="s">
        <v>2859</v>
      </c>
      <c r="D256" s="1851" t="s">
        <v>2860</v>
      </c>
      <c r="E256" s="1851" t="s">
        <v>2861</v>
      </c>
      <c r="F256" s="1851" t="s">
        <v>2400</v>
      </c>
      <c r="G256" s="1851" t="s">
        <v>28</v>
      </c>
      <c r="H256" s="1851" t="s">
        <v>28</v>
      </c>
      <c r="I256" s="1851" t="s">
        <v>858</v>
      </c>
    </row>
    <row customHeight="1" ht="11.25">
      <c r="A257" s="1851" t="s">
        <v>2251</v>
      </c>
      <c r="B257" s="1851" t="s">
        <v>16</v>
      </c>
      <c r="C257" s="1851" t="s">
        <v>2526</v>
      </c>
      <c r="D257" s="1851" t="s">
        <v>2527</v>
      </c>
      <c r="E257" s="1851" t="s">
        <v>2528</v>
      </c>
      <c r="F257" s="1851" t="s">
        <v>2255</v>
      </c>
      <c r="G257" s="1851" t="s">
        <v>28</v>
      </c>
      <c r="H257" s="1851" t="s">
        <v>28</v>
      </c>
      <c r="I257" s="1851" t="s">
        <v>858</v>
      </c>
    </row>
    <row customHeight="1" ht="11.25">
      <c r="A258" s="1851" t="s">
        <v>2251</v>
      </c>
      <c r="B258" s="1851" t="s">
        <v>16</v>
      </c>
      <c r="C258" s="1851" t="s">
        <v>2862</v>
      </c>
      <c r="D258" s="1851" t="s">
        <v>2863</v>
      </c>
      <c r="E258" s="1851" t="s">
        <v>2864</v>
      </c>
      <c r="F258" s="1851" t="s">
        <v>2411</v>
      </c>
      <c r="G258" s="1851" t="s">
        <v>28</v>
      </c>
      <c r="H258" s="1851" t="s">
        <v>28</v>
      </c>
      <c r="I258" s="1851" t="s">
        <v>858</v>
      </c>
    </row>
    <row customHeight="1" ht="11.25">
      <c r="A259" s="1851" t="s">
        <v>2251</v>
      </c>
      <c r="B259" s="1851" t="s">
        <v>16</v>
      </c>
      <c r="C259" s="1851" t="s">
        <v>2539</v>
      </c>
      <c r="D259" s="1851" t="s">
        <v>2540</v>
      </c>
      <c r="E259" s="1851" t="s">
        <v>2541</v>
      </c>
      <c r="F259" s="1851" t="s">
        <v>2542</v>
      </c>
      <c r="G259" s="1851" t="s">
        <v>28</v>
      </c>
      <c r="H259" s="1851" t="s">
        <v>28</v>
      </c>
      <c r="I259" s="1851" t="s">
        <v>858</v>
      </c>
    </row>
    <row customHeight="1" ht="11.25">
      <c r="A260" s="1851" t="s">
        <v>2251</v>
      </c>
      <c r="B260" s="1851" t="s">
        <v>16</v>
      </c>
      <c r="C260" s="1851" t="s">
        <v>2865</v>
      </c>
      <c r="D260" s="1851" t="s">
        <v>2866</v>
      </c>
      <c r="E260" s="1851" t="s">
        <v>2867</v>
      </c>
      <c r="F260" s="1851" t="s">
        <v>2267</v>
      </c>
      <c r="G260" s="1851" t="s">
        <v>2868</v>
      </c>
      <c r="H260" s="1851" t="s">
        <v>28</v>
      </c>
      <c r="I260" s="1851" t="s">
        <v>858</v>
      </c>
    </row>
    <row customHeight="1" ht="11.25">
      <c r="A261" s="1851" t="s">
        <v>2251</v>
      </c>
      <c r="B261" s="1851" t="s">
        <v>16</v>
      </c>
      <c r="C261" s="1851" t="s">
        <v>2869</v>
      </c>
      <c r="D261" s="1851" t="s">
        <v>2870</v>
      </c>
      <c r="E261" s="1851" t="s">
        <v>2871</v>
      </c>
      <c r="F261" s="1851" t="s">
        <v>2315</v>
      </c>
      <c r="G261" s="1851" t="s">
        <v>28</v>
      </c>
      <c r="H261" s="1851" t="s">
        <v>28</v>
      </c>
      <c r="I261" s="1851" t="s">
        <v>858</v>
      </c>
    </row>
    <row customHeight="1" ht="11.25">
      <c r="A262" s="1851" t="s">
        <v>2251</v>
      </c>
      <c r="B262" s="1851" t="s">
        <v>16</v>
      </c>
      <c r="C262" s="1851" t="s">
        <v>2872</v>
      </c>
      <c r="D262" s="1851" t="s">
        <v>2873</v>
      </c>
      <c r="E262" s="1851" t="s">
        <v>2874</v>
      </c>
      <c r="F262" s="1851" t="s">
        <v>2395</v>
      </c>
      <c r="G262" s="1851" t="s">
        <v>28</v>
      </c>
      <c r="H262" s="1851" t="s">
        <v>28</v>
      </c>
      <c r="I262" s="1851" t="s">
        <v>858</v>
      </c>
    </row>
    <row customHeight="1" ht="11.25">
      <c r="A263" s="1851" t="s">
        <v>2251</v>
      </c>
      <c r="B263" s="1851" t="s">
        <v>16</v>
      </c>
      <c r="C263" s="1851" t="s">
        <v>2875</v>
      </c>
      <c r="D263" s="1851" t="s">
        <v>2876</v>
      </c>
      <c r="E263" s="1851" t="s">
        <v>2877</v>
      </c>
      <c r="F263" s="1851" t="s">
        <v>2371</v>
      </c>
      <c r="G263" s="1851" t="s">
        <v>28</v>
      </c>
      <c r="H263" s="1851" t="s">
        <v>28</v>
      </c>
      <c r="I263" s="1851" t="s">
        <v>858</v>
      </c>
    </row>
    <row customHeight="1" ht="11.25">
      <c r="A264" s="1851" t="s">
        <v>2251</v>
      </c>
      <c r="B264" s="1851" t="s">
        <v>16</v>
      </c>
      <c r="C264" s="1851" t="s">
        <v>2878</v>
      </c>
      <c r="D264" s="1851" t="s">
        <v>2879</v>
      </c>
      <c r="E264" s="1851" t="s">
        <v>2880</v>
      </c>
      <c r="F264" s="1851" t="s">
        <v>2255</v>
      </c>
      <c r="G264" s="1851" t="s">
        <v>28</v>
      </c>
      <c r="H264" s="1851" t="s">
        <v>28</v>
      </c>
      <c r="I264" s="1851" t="s">
        <v>858</v>
      </c>
    </row>
    <row customHeight="1" ht="11.25">
      <c r="A265" s="1851" t="s">
        <v>2251</v>
      </c>
      <c r="B265" s="1851" t="s">
        <v>16</v>
      </c>
      <c r="C265" s="1851" t="s">
        <v>2881</v>
      </c>
      <c r="D265" s="1851" t="s">
        <v>2882</v>
      </c>
      <c r="E265" s="1851" t="s">
        <v>2883</v>
      </c>
      <c r="F265" s="1851" t="s">
        <v>2546</v>
      </c>
      <c r="G265" s="1851" t="s">
        <v>28</v>
      </c>
      <c r="H265" s="1851" t="s">
        <v>28</v>
      </c>
      <c r="I265" s="1851" t="s">
        <v>858</v>
      </c>
    </row>
    <row customHeight="1" ht="11.25">
      <c r="A266" s="1851" t="s">
        <v>2251</v>
      </c>
      <c r="B266" s="1851" t="s">
        <v>16</v>
      </c>
      <c r="C266" s="1851" t="s">
        <v>2884</v>
      </c>
      <c r="D266" s="1851" t="s">
        <v>2885</v>
      </c>
      <c r="E266" s="1851" t="s">
        <v>2886</v>
      </c>
      <c r="F266" s="1851" t="s">
        <v>2705</v>
      </c>
      <c r="G266" s="1851" t="s">
        <v>2887</v>
      </c>
      <c r="H266" s="1851" t="s">
        <v>28</v>
      </c>
      <c r="I266" s="1851" t="s">
        <v>858</v>
      </c>
    </row>
    <row customHeight="1" ht="11.25">
      <c r="A267" s="1851" t="s">
        <v>2251</v>
      </c>
      <c r="B267" s="1851" t="s">
        <v>16</v>
      </c>
      <c r="C267" s="1851" t="s">
        <v>2888</v>
      </c>
      <c r="D267" s="1851" t="s">
        <v>2889</v>
      </c>
      <c r="E267" s="1851" t="s">
        <v>2890</v>
      </c>
      <c r="F267" s="1851" t="s">
        <v>2267</v>
      </c>
      <c r="G267" s="1851" t="s">
        <v>28</v>
      </c>
      <c r="H267" s="1851" t="s">
        <v>28</v>
      </c>
      <c r="I267" s="1851" t="s">
        <v>858</v>
      </c>
    </row>
    <row customHeight="1" ht="11.25">
      <c r="A268" s="1851" t="s">
        <v>2251</v>
      </c>
      <c r="B268" s="1851" t="s">
        <v>16</v>
      </c>
      <c r="C268" s="1851" t="s">
        <v>2891</v>
      </c>
      <c r="D268" s="1851" t="s">
        <v>2892</v>
      </c>
      <c r="E268" s="1851" t="s">
        <v>2893</v>
      </c>
      <c r="F268" s="1851" t="s">
        <v>2338</v>
      </c>
      <c r="G268" s="1851" t="s">
        <v>28</v>
      </c>
      <c r="H268" s="1851" t="s">
        <v>28</v>
      </c>
      <c r="I268" s="1851" t="s">
        <v>858</v>
      </c>
    </row>
    <row customHeight="1" ht="11.25">
      <c r="A269" s="1851" t="s">
        <v>2251</v>
      </c>
      <c r="B269" s="1851" t="s">
        <v>16</v>
      </c>
      <c r="C269" s="1851" t="s">
        <v>2894</v>
      </c>
      <c r="D269" s="1851" t="s">
        <v>2895</v>
      </c>
      <c r="E269" s="1851" t="s">
        <v>2896</v>
      </c>
      <c r="F269" s="1851" t="s">
        <v>2255</v>
      </c>
      <c r="G269" s="1851" t="s">
        <v>28</v>
      </c>
      <c r="H269" s="1851" t="s">
        <v>28</v>
      </c>
      <c r="I269" s="1851" t="s">
        <v>858</v>
      </c>
    </row>
    <row customHeight="1" ht="11.25">
      <c r="A270" s="1851" t="s">
        <v>2251</v>
      </c>
      <c r="B270" s="1851" t="s">
        <v>16</v>
      </c>
      <c r="C270" s="1851" t="s">
        <v>2897</v>
      </c>
      <c r="D270" s="1851" t="s">
        <v>2898</v>
      </c>
      <c r="E270" s="1851" t="s">
        <v>2899</v>
      </c>
      <c r="F270" s="1851" t="s">
        <v>2267</v>
      </c>
      <c r="G270" s="1851" t="s">
        <v>28</v>
      </c>
      <c r="H270" s="1851" t="s">
        <v>28</v>
      </c>
      <c r="I270" s="1851" t="s">
        <v>858</v>
      </c>
    </row>
    <row customHeight="1" ht="11.25">
      <c r="A271" s="1851" t="s">
        <v>2251</v>
      </c>
      <c r="B271" s="1851" t="s">
        <v>16</v>
      </c>
      <c r="C271" s="1851" t="s">
        <v>2900</v>
      </c>
      <c r="D271" s="1851" t="s">
        <v>2901</v>
      </c>
      <c r="E271" s="1851" t="s">
        <v>2902</v>
      </c>
      <c r="F271" s="1851" t="s">
        <v>2411</v>
      </c>
      <c r="G271" s="1851" t="s">
        <v>28</v>
      </c>
      <c r="H271" s="1851" t="s">
        <v>28</v>
      </c>
      <c r="I271" s="1851" t="s">
        <v>858</v>
      </c>
    </row>
    <row customHeight="1" ht="11.25">
      <c r="A272" s="1851" t="s">
        <v>2251</v>
      </c>
      <c r="B272" s="1851" t="s">
        <v>16</v>
      </c>
      <c r="C272" s="1851" t="s">
        <v>2903</v>
      </c>
      <c r="D272" s="1851" t="s">
        <v>2904</v>
      </c>
      <c r="E272" s="1851" t="s">
        <v>2905</v>
      </c>
      <c r="F272" s="1851" t="s">
        <v>2415</v>
      </c>
      <c r="G272" s="1851" t="s">
        <v>28</v>
      </c>
      <c r="H272" s="1851" t="s">
        <v>28</v>
      </c>
      <c r="I272" s="1851" t="s">
        <v>858</v>
      </c>
    </row>
    <row customHeight="1" ht="11.25">
      <c r="A273" s="1851" t="s">
        <v>2251</v>
      </c>
      <c r="B273" s="1851" t="s">
        <v>16</v>
      </c>
      <c r="C273" s="1851" t="s">
        <v>2906</v>
      </c>
      <c r="D273" s="1851" t="s">
        <v>2907</v>
      </c>
      <c r="E273" s="1851" t="s">
        <v>2908</v>
      </c>
      <c r="F273" s="1851" t="s">
        <v>2255</v>
      </c>
      <c r="G273" s="1851" t="s">
        <v>28</v>
      </c>
      <c r="H273" s="1851" t="s">
        <v>28</v>
      </c>
      <c r="I273" s="1851" t="s">
        <v>858</v>
      </c>
    </row>
    <row customHeight="1" ht="11.25">
      <c r="A274" s="1851" t="s">
        <v>2251</v>
      </c>
      <c r="B274" s="1851" t="s">
        <v>16</v>
      </c>
      <c r="C274" s="1851" t="s">
        <v>13</v>
      </c>
      <c r="D274" s="1851" t="s">
        <v>48</v>
      </c>
      <c r="E274" s="1851" t="s">
        <v>51</v>
      </c>
      <c r="F274" s="1851" t="s">
        <v>53</v>
      </c>
      <c r="G274" s="1851" t="s">
        <v>28</v>
      </c>
      <c r="H274" s="1851" t="s">
        <v>28</v>
      </c>
      <c r="I274" s="1851" t="s">
        <v>858</v>
      </c>
    </row>
    <row customHeight="1" ht="11.25">
      <c r="A275" s="1851" t="s">
        <v>2251</v>
      </c>
      <c r="B275" s="1851" t="s">
        <v>16</v>
      </c>
      <c r="C275" s="1851" t="s">
        <v>2581</v>
      </c>
      <c r="D275" s="1851" t="s">
        <v>2582</v>
      </c>
      <c r="E275" s="1851" t="s">
        <v>2428</v>
      </c>
      <c r="F275" s="1851" t="s">
        <v>2583</v>
      </c>
      <c r="G275" s="1851" t="s">
        <v>28</v>
      </c>
      <c r="H275" s="1851" t="s">
        <v>28</v>
      </c>
      <c r="I275" s="1851" t="s">
        <v>858</v>
      </c>
    </row>
    <row customHeight="1" ht="11.25">
      <c r="A276" s="1851" t="s">
        <v>2251</v>
      </c>
      <c r="B276" s="1851" t="s">
        <v>16</v>
      </c>
      <c r="C276" s="1851" t="s">
        <v>2909</v>
      </c>
      <c r="D276" s="1851" t="s">
        <v>2910</v>
      </c>
      <c r="E276" s="1851" t="s">
        <v>2911</v>
      </c>
      <c r="F276" s="1851" t="s">
        <v>2376</v>
      </c>
      <c r="G276" s="1851" t="s">
        <v>28</v>
      </c>
      <c r="H276" s="1851" t="s">
        <v>28</v>
      </c>
      <c r="I276" s="1851" t="s">
        <v>858</v>
      </c>
    </row>
    <row customHeight="1" ht="11.25">
      <c r="A277" s="1851" t="s">
        <v>2251</v>
      </c>
      <c r="B277" s="1851" t="s">
        <v>16</v>
      </c>
      <c r="C277" s="1851" t="s">
        <v>2912</v>
      </c>
      <c r="D277" s="1851" t="s">
        <v>2913</v>
      </c>
      <c r="E277" s="1851" t="s">
        <v>2914</v>
      </c>
      <c r="F277" s="1851" t="s">
        <v>2267</v>
      </c>
      <c r="G277" s="1851" t="s">
        <v>2915</v>
      </c>
      <c r="H277" s="1851" t="s">
        <v>28</v>
      </c>
      <c r="I277" s="1851" t="s">
        <v>858</v>
      </c>
    </row>
    <row customHeight="1" ht="11.25">
      <c r="A278" s="1851" t="s">
        <v>2251</v>
      </c>
      <c r="B278" s="1851" t="s">
        <v>16</v>
      </c>
      <c r="C278" s="1851" t="s">
        <v>2587</v>
      </c>
      <c r="D278" s="1851" t="s">
        <v>2588</v>
      </c>
      <c r="E278" s="1851" t="s">
        <v>2589</v>
      </c>
      <c r="F278" s="1851" t="s">
        <v>2590</v>
      </c>
      <c r="G278" s="1851" t="s">
        <v>28</v>
      </c>
      <c r="H278" s="1851" t="s">
        <v>28</v>
      </c>
      <c r="I278" s="1851" t="s">
        <v>858</v>
      </c>
    </row>
    <row customHeight="1" ht="11.25">
      <c r="A279" s="1851" t="s">
        <v>2251</v>
      </c>
      <c r="B279" s="1851" t="s">
        <v>16</v>
      </c>
      <c r="C279" s="1851" t="s">
        <v>2591</v>
      </c>
      <c r="D279" s="1851" t="s">
        <v>2592</v>
      </c>
      <c r="E279" s="1851" t="s">
        <v>2593</v>
      </c>
      <c r="F279" s="1851" t="s">
        <v>2338</v>
      </c>
      <c r="G279" s="1851" t="s">
        <v>28</v>
      </c>
      <c r="H279" s="1851" t="s">
        <v>28</v>
      </c>
      <c r="I279" s="1851" t="s">
        <v>858</v>
      </c>
    </row>
    <row customHeight="1" ht="11.25">
      <c r="A280" s="1851" t="s">
        <v>2251</v>
      </c>
      <c r="B280" s="1851" t="s">
        <v>16</v>
      </c>
      <c r="C280" s="1851" t="s">
        <v>2594</v>
      </c>
      <c r="D280" s="1851" t="s">
        <v>2595</v>
      </c>
      <c r="E280" s="1851" t="s">
        <v>2596</v>
      </c>
      <c r="F280" s="1851" t="s">
        <v>2362</v>
      </c>
      <c r="G280" s="1851" t="s">
        <v>28</v>
      </c>
      <c r="H280" s="1851" t="s">
        <v>28</v>
      </c>
      <c r="I280" s="1851" t="s">
        <v>858</v>
      </c>
    </row>
    <row customHeight="1" ht="11.25">
      <c r="A281" s="1851" t="s">
        <v>2251</v>
      </c>
      <c r="B281" s="1851" t="s">
        <v>16</v>
      </c>
      <c r="C281" s="1851" t="s">
        <v>2597</v>
      </c>
      <c r="D281" s="1851" t="s">
        <v>2598</v>
      </c>
      <c r="E281" s="1851" t="s">
        <v>2599</v>
      </c>
      <c r="F281" s="1851" t="s">
        <v>2255</v>
      </c>
      <c r="G281" s="1851" t="s">
        <v>28</v>
      </c>
      <c r="H281" s="1851" t="s">
        <v>28</v>
      </c>
      <c r="I281" s="1851" t="s">
        <v>858</v>
      </c>
    </row>
    <row customHeight="1" ht="11.25">
      <c r="A282" s="1851" t="s">
        <v>2251</v>
      </c>
      <c r="B282" s="1851" t="s">
        <v>16</v>
      </c>
      <c r="C282" s="1851" t="s">
        <v>2916</v>
      </c>
      <c r="D282" s="1851" t="s">
        <v>2917</v>
      </c>
      <c r="E282" s="1851" t="s">
        <v>2918</v>
      </c>
      <c r="F282" s="1851" t="s">
        <v>2292</v>
      </c>
      <c r="G282" s="1851" t="s">
        <v>2919</v>
      </c>
      <c r="H282" s="1851" t="s">
        <v>28</v>
      </c>
      <c r="I282" s="1851" t="s">
        <v>858</v>
      </c>
    </row>
    <row customHeight="1" ht="11.25">
      <c r="A283" s="1851" t="s">
        <v>2251</v>
      </c>
      <c r="B283" s="1851" t="s">
        <v>16</v>
      </c>
      <c r="C283" s="1851" t="s">
        <v>2600</v>
      </c>
      <c r="D283" s="1851" t="s">
        <v>2601</v>
      </c>
      <c r="E283" s="1851" t="s">
        <v>2602</v>
      </c>
      <c r="F283" s="1851" t="s">
        <v>2603</v>
      </c>
      <c r="G283" s="1851" t="s">
        <v>2604</v>
      </c>
      <c r="H283" s="1851" t="s">
        <v>28</v>
      </c>
      <c r="I283" s="1851" t="s">
        <v>858</v>
      </c>
    </row>
    <row customHeight="1" ht="11.25">
      <c r="A284" s="1851" t="s">
        <v>2251</v>
      </c>
      <c r="B284" s="1851" t="s">
        <v>16</v>
      </c>
      <c r="C284" s="1851" t="s">
        <v>2613</v>
      </c>
      <c r="D284" s="1851" t="s">
        <v>2614</v>
      </c>
      <c r="E284" s="1851" t="s">
        <v>2589</v>
      </c>
      <c r="F284" s="1851" t="s">
        <v>2615</v>
      </c>
      <c r="G284" s="1851" t="s">
        <v>28</v>
      </c>
      <c r="H284" s="1851" t="s">
        <v>28</v>
      </c>
      <c r="I284" s="1851" t="s">
        <v>858</v>
      </c>
    </row>
    <row customHeight="1" ht="11.25">
      <c r="A285" s="1851" t="s">
        <v>2251</v>
      </c>
      <c r="B285" s="1851" t="s">
        <v>16</v>
      </c>
      <c r="C285" s="1851" t="s">
        <v>2616</v>
      </c>
      <c r="D285" s="1851" t="s">
        <v>2617</v>
      </c>
      <c r="E285" s="1851" t="s">
        <v>2618</v>
      </c>
      <c r="F285" s="1851" t="s">
        <v>2619</v>
      </c>
      <c r="G285" s="1851" t="s">
        <v>2620</v>
      </c>
      <c r="H285" s="1851" t="s">
        <v>28</v>
      </c>
      <c r="I285" s="1851" t="s">
        <v>858</v>
      </c>
    </row>
    <row customHeight="1" ht="11.25">
      <c r="A286" s="1851" t="s">
        <v>2251</v>
      </c>
      <c r="B286" s="1851" t="s">
        <v>16</v>
      </c>
      <c r="C286" s="1851" t="s">
        <v>2621</v>
      </c>
      <c r="D286" s="1851" t="s">
        <v>2622</v>
      </c>
      <c r="E286" s="1851" t="s">
        <v>2623</v>
      </c>
      <c r="F286" s="1851" t="s">
        <v>2315</v>
      </c>
      <c r="G286" s="1851" t="s">
        <v>2624</v>
      </c>
      <c r="H286" s="1851" t="s">
        <v>28</v>
      </c>
      <c r="I286" s="1851" t="s">
        <v>858</v>
      </c>
    </row>
    <row customHeight="1" ht="11.25">
      <c r="A287" s="1851" t="s">
        <v>2251</v>
      </c>
      <c r="B287" s="1851" t="s">
        <v>16</v>
      </c>
      <c r="C287" s="1851" t="s">
        <v>2920</v>
      </c>
      <c r="D287" s="1851" t="s">
        <v>2921</v>
      </c>
      <c r="E287" s="1851" t="s">
        <v>2922</v>
      </c>
      <c r="F287" s="1851" t="s">
        <v>2542</v>
      </c>
      <c r="G287" s="1851" t="s">
        <v>28</v>
      </c>
      <c r="H287" s="1851" t="s">
        <v>28</v>
      </c>
      <c r="I287" s="1851" t="s">
        <v>858</v>
      </c>
    </row>
    <row customHeight="1" ht="11.25">
      <c r="A288" s="1851" t="s">
        <v>2251</v>
      </c>
      <c r="B288" s="1851" t="s">
        <v>16</v>
      </c>
      <c r="C288" s="1851" t="s">
        <v>2923</v>
      </c>
      <c r="D288" s="1851" t="s">
        <v>2924</v>
      </c>
      <c r="E288" s="1851" t="s">
        <v>2925</v>
      </c>
      <c r="F288" s="1851" t="s">
        <v>2542</v>
      </c>
      <c r="G288" s="1851" t="s">
        <v>28</v>
      </c>
      <c r="H288" s="1851" t="s">
        <v>28</v>
      </c>
      <c r="I288" s="1851" t="s">
        <v>858</v>
      </c>
    </row>
    <row customHeight="1" ht="11.25">
      <c r="A289" s="1851" t="s">
        <v>2251</v>
      </c>
      <c r="B289" s="1851" t="s">
        <v>16</v>
      </c>
      <c r="C289" s="1851" t="s">
        <v>2625</v>
      </c>
      <c r="D289" s="1851" t="s">
        <v>2626</v>
      </c>
      <c r="E289" s="1851" t="s">
        <v>2627</v>
      </c>
      <c r="F289" s="1851" t="s">
        <v>2628</v>
      </c>
      <c r="G289" s="1851" t="s">
        <v>28</v>
      </c>
      <c r="H289" s="1851" t="s">
        <v>28</v>
      </c>
      <c r="I289" s="1851" t="s">
        <v>858</v>
      </c>
    </row>
    <row customHeight="1" ht="11.25">
      <c r="A290" s="1851" t="s">
        <v>2251</v>
      </c>
      <c r="B290" s="1851" t="s">
        <v>16</v>
      </c>
      <c r="C290" s="1851" t="s">
        <v>2629</v>
      </c>
      <c r="D290" s="1851" t="s">
        <v>2630</v>
      </c>
      <c r="E290" s="1851" t="s">
        <v>2631</v>
      </c>
      <c r="F290" s="1851" t="s">
        <v>2632</v>
      </c>
      <c r="G290" s="1851" t="s">
        <v>28</v>
      </c>
      <c r="H290" s="1851" t="s">
        <v>28</v>
      </c>
      <c r="I290" s="1851" t="s">
        <v>858</v>
      </c>
    </row>
    <row customHeight="1" ht="11.25">
      <c r="A291" s="1851" t="s">
        <v>2251</v>
      </c>
      <c r="B291" s="1851" t="s">
        <v>16</v>
      </c>
      <c r="C291" s="1851" t="s">
        <v>2260</v>
      </c>
      <c r="D291" s="1851" t="s">
        <v>2261</v>
      </c>
      <c r="E291" s="1851" t="s">
        <v>2262</v>
      </c>
      <c r="F291" s="1851" t="s">
        <v>2263</v>
      </c>
      <c r="G291" s="1851" t="s">
        <v>28</v>
      </c>
      <c r="H291" s="1851" t="s">
        <v>28</v>
      </c>
      <c r="I291" s="1851" t="s">
        <v>911</v>
      </c>
    </row>
    <row customHeight="1" ht="11.25">
      <c r="A292" s="1851" t="s">
        <v>2251</v>
      </c>
      <c r="B292" s="1851" t="s">
        <v>16</v>
      </c>
      <c r="C292" s="1851" t="s">
        <v>2926</v>
      </c>
      <c r="D292" s="1851" t="s">
        <v>2927</v>
      </c>
      <c r="E292" s="1851" t="s">
        <v>2928</v>
      </c>
      <c r="F292" s="1851" t="s">
        <v>2488</v>
      </c>
      <c r="G292" s="1851" t="s">
        <v>28</v>
      </c>
      <c r="H292" s="1851" t="s">
        <v>28</v>
      </c>
      <c r="I292" s="1851" t="s">
        <v>911</v>
      </c>
    </row>
    <row customHeight="1" ht="11.25">
      <c r="A293" s="1851" t="s">
        <v>2251</v>
      </c>
      <c r="B293" s="1851" t="s">
        <v>16</v>
      </c>
      <c r="C293" s="1851" t="s">
        <v>2929</v>
      </c>
      <c r="D293" s="1851" t="s">
        <v>2930</v>
      </c>
      <c r="E293" s="1851" t="s">
        <v>2931</v>
      </c>
      <c r="F293" s="1851" t="s">
        <v>2267</v>
      </c>
      <c r="G293" s="1851" t="s">
        <v>2932</v>
      </c>
      <c r="H293" s="1851" t="s">
        <v>28</v>
      </c>
      <c r="I293" s="1851" t="s">
        <v>911</v>
      </c>
    </row>
    <row customHeight="1" ht="11.25">
      <c r="A294" s="1851" t="s">
        <v>2251</v>
      </c>
      <c r="B294" s="1851" t="s">
        <v>16</v>
      </c>
      <c r="C294" s="1851" t="s">
        <v>2268</v>
      </c>
      <c r="D294" s="1851" t="s">
        <v>2269</v>
      </c>
      <c r="E294" s="1851" t="s">
        <v>2270</v>
      </c>
      <c r="F294" s="1851" t="s">
        <v>2271</v>
      </c>
      <c r="G294" s="1851" t="s">
        <v>2272</v>
      </c>
      <c r="H294" s="1851" t="s">
        <v>28</v>
      </c>
      <c r="I294" s="1851" t="s">
        <v>911</v>
      </c>
    </row>
    <row customHeight="1" ht="11.25">
      <c r="A295" s="1851" t="s">
        <v>2251</v>
      </c>
      <c r="B295" s="1851" t="s">
        <v>16</v>
      </c>
      <c r="C295" s="1851" t="s">
        <v>2273</v>
      </c>
      <c r="D295" s="1851" t="s">
        <v>2274</v>
      </c>
      <c r="E295" s="1851" t="s">
        <v>2275</v>
      </c>
      <c r="F295" s="1851" t="s">
        <v>2267</v>
      </c>
      <c r="G295" s="1851" t="s">
        <v>28</v>
      </c>
      <c r="H295" s="1851" t="s">
        <v>28</v>
      </c>
      <c r="I295" s="1851" t="s">
        <v>911</v>
      </c>
    </row>
    <row customHeight="1" ht="11.25">
      <c r="A296" s="1851" t="s">
        <v>2251</v>
      </c>
      <c r="B296" s="1851" t="s">
        <v>16</v>
      </c>
      <c r="C296" s="1851" t="s">
        <v>2933</v>
      </c>
      <c r="D296" s="1851" t="s">
        <v>2934</v>
      </c>
      <c r="E296" s="1851" t="s">
        <v>2935</v>
      </c>
      <c r="F296" s="1851" t="s">
        <v>2292</v>
      </c>
      <c r="G296" s="1851" t="s">
        <v>28</v>
      </c>
      <c r="H296" s="1851" t="s">
        <v>28</v>
      </c>
      <c r="I296" s="1851" t="s">
        <v>911</v>
      </c>
    </row>
    <row customHeight="1" ht="11.25">
      <c r="A297" s="1851" t="s">
        <v>2251</v>
      </c>
      <c r="B297" s="1851" t="s">
        <v>16</v>
      </c>
      <c r="C297" s="1851" t="s">
        <v>2642</v>
      </c>
      <c r="D297" s="1851" t="s">
        <v>2643</v>
      </c>
      <c r="E297" s="1851" t="s">
        <v>2644</v>
      </c>
      <c r="F297" s="1851" t="s">
        <v>2404</v>
      </c>
      <c r="G297" s="1851" t="s">
        <v>28</v>
      </c>
      <c r="H297" s="1851" t="s">
        <v>28</v>
      </c>
      <c r="I297" s="1851" t="s">
        <v>911</v>
      </c>
    </row>
    <row customHeight="1" ht="11.25">
      <c r="A298" s="1851" t="s">
        <v>2251</v>
      </c>
      <c r="B298" s="1851" t="s">
        <v>16</v>
      </c>
      <c r="C298" s="1851" t="s">
        <v>28</v>
      </c>
      <c r="D298" s="1851" t="s">
        <v>2300</v>
      </c>
      <c r="E298" s="1851" t="s">
        <v>2301</v>
      </c>
      <c r="F298" s="1851" t="s">
        <v>2267</v>
      </c>
      <c r="G298" s="1851" t="s">
        <v>28</v>
      </c>
      <c r="H298" s="1851" t="s">
        <v>28</v>
      </c>
      <c r="I298" s="1851" t="s">
        <v>911</v>
      </c>
    </row>
    <row customHeight="1" ht="11.25">
      <c r="A299" s="1851" t="s">
        <v>2251</v>
      </c>
      <c r="B299" s="1851" t="s">
        <v>16</v>
      </c>
      <c r="C299" s="1851" t="s">
        <v>2302</v>
      </c>
      <c r="D299" s="1851" t="s">
        <v>2303</v>
      </c>
      <c r="E299" s="1851" t="s">
        <v>2304</v>
      </c>
      <c r="F299" s="1851" t="s">
        <v>2305</v>
      </c>
      <c r="G299" s="1851" t="s">
        <v>28</v>
      </c>
      <c r="H299" s="1851" t="s">
        <v>28</v>
      </c>
      <c r="I299" s="1851" t="s">
        <v>911</v>
      </c>
    </row>
    <row customHeight="1" ht="11.25">
      <c r="A300" s="1851" t="s">
        <v>2251</v>
      </c>
      <c r="B300" s="1851" t="s">
        <v>16</v>
      </c>
      <c r="C300" s="1851" t="s">
        <v>2661</v>
      </c>
      <c r="D300" s="1851" t="s">
        <v>2662</v>
      </c>
      <c r="E300" s="1851" t="s">
        <v>2663</v>
      </c>
      <c r="F300" s="1851" t="s">
        <v>2292</v>
      </c>
      <c r="G300" s="1851" t="s">
        <v>28</v>
      </c>
      <c r="H300" s="1851" t="s">
        <v>28</v>
      </c>
      <c r="I300" s="1851" t="s">
        <v>911</v>
      </c>
    </row>
    <row customHeight="1" ht="11.25">
      <c r="A301" s="1851" t="s">
        <v>2251</v>
      </c>
      <c r="B301" s="1851" t="s">
        <v>16</v>
      </c>
      <c r="C301" s="1851" t="s">
        <v>2312</v>
      </c>
      <c r="D301" s="1851" t="s">
        <v>2313</v>
      </c>
      <c r="E301" s="1851" t="s">
        <v>2314</v>
      </c>
      <c r="F301" s="1851" t="s">
        <v>2315</v>
      </c>
      <c r="G301" s="1851" t="s">
        <v>28</v>
      </c>
      <c r="H301" s="1851" t="s">
        <v>28</v>
      </c>
      <c r="I301" s="1851" t="s">
        <v>911</v>
      </c>
    </row>
    <row customHeight="1" ht="11.25">
      <c r="A302" s="1851" t="s">
        <v>2251</v>
      </c>
      <c r="B302" s="1851" t="s">
        <v>16</v>
      </c>
      <c r="C302" s="1851" t="s">
        <v>2676</v>
      </c>
      <c r="D302" s="1851" t="s">
        <v>2677</v>
      </c>
      <c r="E302" s="1851" t="s">
        <v>2678</v>
      </c>
      <c r="F302" s="1851" t="s">
        <v>2679</v>
      </c>
      <c r="G302" s="1851" t="s">
        <v>2680</v>
      </c>
      <c r="H302" s="1851" t="s">
        <v>28</v>
      </c>
      <c r="I302" s="1851" t="s">
        <v>911</v>
      </c>
    </row>
    <row customHeight="1" ht="11.25">
      <c r="A303" s="1851" t="s">
        <v>2251</v>
      </c>
      <c r="B303" s="1851" t="s">
        <v>16</v>
      </c>
      <c r="C303" s="1851" t="s">
        <v>2936</v>
      </c>
      <c r="D303" s="1851" t="s">
        <v>2937</v>
      </c>
      <c r="E303" s="1851" t="s">
        <v>2938</v>
      </c>
      <c r="F303" s="1851" t="s">
        <v>2603</v>
      </c>
      <c r="G303" s="1851" t="s">
        <v>2939</v>
      </c>
      <c r="H303" s="1851" t="s">
        <v>28</v>
      </c>
      <c r="I303" s="1851" t="s">
        <v>911</v>
      </c>
    </row>
    <row customHeight="1" ht="11.25">
      <c r="A304" s="1851" t="s">
        <v>2251</v>
      </c>
      <c r="B304" s="1851" t="s">
        <v>16</v>
      </c>
      <c r="C304" s="1851" t="s">
        <v>2681</v>
      </c>
      <c r="D304" s="1851" t="s">
        <v>2682</v>
      </c>
      <c r="E304" s="1851" t="s">
        <v>2683</v>
      </c>
      <c r="F304" s="1851" t="s">
        <v>2395</v>
      </c>
      <c r="G304" s="1851" t="s">
        <v>2684</v>
      </c>
      <c r="H304" s="1851" t="s">
        <v>28</v>
      </c>
      <c r="I304" s="1851" t="s">
        <v>911</v>
      </c>
    </row>
    <row customHeight="1" ht="11.25">
      <c r="A305" s="1851" t="s">
        <v>2251</v>
      </c>
      <c r="B305" s="1851" t="s">
        <v>16</v>
      </c>
      <c r="C305" s="1851" t="s">
        <v>2316</v>
      </c>
      <c r="D305" s="1851" t="s">
        <v>2317</v>
      </c>
      <c r="E305" s="1851" t="s">
        <v>2318</v>
      </c>
      <c r="F305" s="1851" t="s">
        <v>2319</v>
      </c>
      <c r="G305" s="1851" t="s">
        <v>2320</v>
      </c>
      <c r="H305" s="1851" t="s">
        <v>28</v>
      </c>
      <c r="I305" s="1851" t="s">
        <v>911</v>
      </c>
    </row>
    <row customHeight="1" ht="11.25">
      <c r="A306" s="1851" t="s">
        <v>2251</v>
      </c>
      <c r="B306" s="1851" t="s">
        <v>16</v>
      </c>
      <c r="C306" s="1851" t="s">
        <v>2693</v>
      </c>
      <c r="D306" s="1851" t="s">
        <v>2694</v>
      </c>
      <c r="E306" s="1851" t="s">
        <v>2695</v>
      </c>
      <c r="F306" s="1851" t="s">
        <v>2696</v>
      </c>
      <c r="G306" s="1851" t="s">
        <v>2697</v>
      </c>
      <c r="H306" s="1851" t="s">
        <v>28</v>
      </c>
      <c r="I306" s="1851" t="s">
        <v>911</v>
      </c>
    </row>
    <row customHeight="1" ht="11.25">
      <c r="A307" s="1851" t="s">
        <v>2251</v>
      </c>
      <c r="B307" s="1851" t="s">
        <v>16</v>
      </c>
      <c r="C307" s="1851" t="s">
        <v>2698</v>
      </c>
      <c r="D307" s="1851" t="s">
        <v>2699</v>
      </c>
      <c r="E307" s="1851" t="s">
        <v>2700</v>
      </c>
      <c r="F307" s="1851" t="s">
        <v>2542</v>
      </c>
      <c r="G307" s="1851" t="s">
        <v>2701</v>
      </c>
      <c r="H307" s="1851" t="s">
        <v>28</v>
      </c>
      <c r="I307" s="1851" t="s">
        <v>911</v>
      </c>
    </row>
    <row customHeight="1" ht="11.25">
      <c r="A308" s="1851" t="s">
        <v>2251</v>
      </c>
      <c r="B308" s="1851" t="s">
        <v>16</v>
      </c>
      <c r="C308" s="1851" t="s">
        <v>2321</v>
      </c>
      <c r="D308" s="1851" t="s">
        <v>2322</v>
      </c>
      <c r="E308" s="1851" t="s">
        <v>2323</v>
      </c>
      <c r="F308" s="1851" t="s">
        <v>2324</v>
      </c>
      <c r="G308" s="1851" t="s">
        <v>2325</v>
      </c>
      <c r="H308" s="1851" t="s">
        <v>28</v>
      </c>
      <c r="I308" s="1851" t="s">
        <v>911</v>
      </c>
    </row>
    <row customHeight="1" ht="11.25">
      <c r="A309" s="1851" t="s">
        <v>2251</v>
      </c>
      <c r="B309" s="1851" t="s">
        <v>16</v>
      </c>
      <c r="C309" s="1851" t="s">
        <v>2330</v>
      </c>
      <c r="D309" s="1851" t="s">
        <v>2331</v>
      </c>
      <c r="E309" s="1851" t="s">
        <v>2332</v>
      </c>
      <c r="F309" s="1851" t="s">
        <v>2333</v>
      </c>
      <c r="G309" s="1851" t="s">
        <v>2334</v>
      </c>
      <c r="H309" s="1851" t="s">
        <v>28</v>
      </c>
      <c r="I309" s="1851" t="s">
        <v>911</v>
      </c>
    </row>
    <row customHeight="1" ht="11.25">
      <c r="A310" s="1851" t="s">
        <v>2251</v>
      </c>
      <c r="B310" s="1851" t="s">
        <v>16</v>
      </c>
      <c r="C310" s="1851" t="s">
        <v>2335</v>
      </c>
      <c r="D310" s="1851" t="s">
        <v>2336</v>
      </c>
      <c r="E310" s="1851" t="s">
        <v>2337</v>
      </c>
      <c r="F310" s="1851" t="s">
        <v>2338</v>
      </c>
      <c r="G310" s="1851" t="s">
        <v>2339</v>
      </c>
      <c r="H310" s="1851" t="s">
        <v>28</v>
      </c>
      <c r="I310" s="1851" t="s">
        <v>911</v>
      </c>
    </row>
    <row customHeight="1" ht="11.25">
      <c r="A311" s="1851" t="s">
        <v>2251</v>
      </c>
      <c r="B311" s="1851" t="s">
        <v>16</v>
      </c>
      <c r="C311" s="1851" t="s">
        <v>2340</v>
      </c>
      <c r="D311" s="1851" t="s">
        <v>2341</v>
      </c>
      <c r="E311" s="1851" t="s">
        <v>2342</v>
      </c>
      <c r="F311" s="1851" t="s">
        <v>2343</v>
      </c>
      <c r="G311" s="1851" t="s">
        <v>2344</v>
      </c>
      <c r="H311" s="1851" t="s">
        <v>28</v>
      </c>
      <c r="I311" s="1851" t="s">
        <v>911</v>
      </c>
    </row>
    <row customHeight="1" ht="11.25">
      <c r="A312" s="1851" t="s">
        <v>2251</v>
      </c>
      <c r="B312" s="1851" t="s">
        <v>16</v>
      </c>
      <c r="C312" s="1851" t="s">
        <v>2707</v>
      </c>
      <c r="D312" s="1851" t="s">
        <v>2708</v>
      </c>
      <c r="E312" s="1851" t="s">
        <v>2709</v>
      </c>
      <c r="F312" s="1851" t="s">
        <v>2395</v>
      </c>
      <c r="G312" s="1851" t="s">
        <v>28</v>
      </c>
      <c r="H312" s="1851" t="s">
        <v>28</v>
      </c>
      <c r="I312" s="1851" t="s">
        <v>911</v>
      </c>
    </row>
    <row customHeight="1" ht="11.25">
      <c r="A313" s="1851" t="s">
        <v>2251</v>
      </c>
      <c r="B313" s="1851" t="s">
        <v>16</v>
      </c>
      <c r="C313" s="1851" t="s">
        <v>2345</v>
      </c>
      <c r="D313" s="1851" t="s">
        <v>2346</v>
      </c>
      <c r="E313" s="1851" t="s">
        <v>2347</v>
      </c>
      <c r="F313" s="1851" t="s">
        <v>2271</v>
      </c>
      <c r="G313" s="1851" t="s">
        <v>2348</v>
      </c>
      <c r="H313" s="1851" t="s">
        <v>28</v>
      </c>
      <c r="I313" s="1851" t="s">
        <v>911</v>
      </c>
    </row>
    <row customHeight="1" ht="11.25">
      <c r="A314" s="1851" t="s">
        <v>2251</v>
      </c>
      <c r="B314" s="1851" t="s">
        <v>16</v>
      </c>
      <c r="C314" s="1851" t="s">
        <v>2710</v>
      </c>
      <c r="D314" s="1851" t="s">
        <v>2711</v>
      </c>
      <c r="E314" s="1851" t="s">
        <v>2712</v>
      </c>
      <c r="F314" s="1851" t="s">
        <v>2488</v>
      </c>
      <c r="G314" s="1851" t="s">
        <v>2713</v>
      </c>
      <c r="H314" s="1851" t="s">
        <v>28</v>
      </c>
      <c r="I314" s="1851" t="s">
        <v>911</v>
      </c>
    </row>
    <row customHeight="1" ht="11.25">
      <c r="A315" s="1851" t="s">
        <v>2251</v>
      </c>
      <c r="B315" s="1851" t="s">
        <v>16</v>
      </c>
      <c r="C315" s="1851" t="s">
        <v>2349</v>
      </c>
      <c r="D315" s="1851" t="s">
        <v>2350</v>
      </c>
      <c r="E315" s="1851" t="s">
        <v>2351</v>
      </c>
      <c r="F315" s="1851" t="s">
        <v>2352</v>
      </c>
      <c r="G315" s="1851" t="s">
        <v>2353</v>
      </c>
      <c r="H315" s="1851" t="s">
        <v>28</v>
      </c>
      <c r="I315" s="1851" t="s">
        <v>911</v>
      </c>
    </row>
    <row customHeight="1" ht="11.25">
      <c r="A316" s="1851" t="s">
        <v>2251</v>
      </c>
      <c r="B316" s="1851" t="s">
        <v>16</v>
      </c>
      <c r="C316" s="1851" t="s">
        <v>2714</v>
      </c>
      <c r="D316" s="1851" t="s">
        <v>2715</v>
      </c>
      <c r="E316" s="1851" t="s">
        <v>2716</v>
      </c>
      <c r="F316" s="1851" t="s">
        <v>2357</v>
      </c>
      <c r="G316" s="1851" t="s">
        <v>2717</v>
      </c>
      <c r="H316" s="1851" t="s">
        <v>28</v>
      </c>
      <c r="I316" s="1851" t="s">
        <v>911</v>
      </c>
    </row>
    <row customHeight="1" ht="11.25">
      <c r="A317" s="1851" t="s">
        <v>2251</v>
      </c>
      <c r="B317" s="1851" t="s">
        <v>16</v>
      </c>
      <c r="C317" s="1851" t="s">
        <v>2718</v>
      </c>
      <c r="D317" s="1851" t="s">
        <v>2719</v>
      </c>
      <c r="E317" s="1851" t="s">
        <v>2720</v>
      </c>
      <c r="F317" s="1851" t="s">
        <v>2357</v>
      </c>
      <c r="G317" s="1851" t="s">
        <v>28</v>
      </c>
      <c r="H317" s="1851" t="s">
        <v>28</v>
      </c>
      <c r="I317" s="1851" t="s">
        <v>911</v>
      </c>
    </row>
    <row customHeight="1" ht="11.25">
      <c r="A318" s="1851" t="s">
        <v>2251</v>
      </c>
      <c r="B318" s="1851" t="s">
        <v>16</v>
      </c>
      <c r="C318" s="1851" t="s">
        <v>2354</v>
      </c>
      <c r="D318" s="1851" t="s">
        <v>2355</v>
      </c>
      <c r="E318" s="1851" t="s">
        <v>2356</v>
      </c>
      <c r="F318" s="1851" t="s">
        <v>2357</v>
      </c>
      <c r="G318" s="1851" t="s">
        <v>2358</v>
      </c>
      <c r="H318" s="1851" t="s">
        <v>28</v>
      </c>
      <c r="I318" s="1851" t="s">
        <v>911</v>
      </c>
    </row>
    <row customHeight="1" ht="11.25">
      <c r="A319" s="1851" t="s">
        <v>2251</v>
      </c>
      <c r="B319" s="1851" t="s">
        <v>16</v>
      </c>
      <c r="C319" s="1851" t="s">
        <v>2359</v>
      </c>
      <c r="D319" s="1851" t="s">
        <v>2360</v>
      </c>
      <c r="E319" s="1851" t="s">
        <v>2361</v>
      </c>
      <c r="F319" s="1851" t="s">
        <v>2362</v>
      </c>
      <c r="G319" s="1851" t="s">
        <v>28</v>
      </c>
      <c r="H319" s="1851" t="s">
        <v>28</v>
      </c>
      <c r="I319" s="1851" t="s">
        <v>911</v>
      </c>
    </row>
    <row customHeight="1" ht="11.25">
      <c r="A320" s="1851" t="s">
        <v>2251</v>
      </c>
      <c r="B320" s="1851" t="s">
        <v>16</v>
      </c>
      <c r="C320" s="1851" t="s">
        <v>2368</v>
      </c>
      <c r="D320" s="1851" t="s">
        <v>2369</v>
      </c>
      <c r="E320" s="1851" t="s">
        <v>2370</v>
      </c>
      <c r="F320" s="1851" t="s">
        <v>2371</v>
      </c>
      <c r="G320" s="1851" t="s">
        <v>2372</v>
      </c>
      <c r="H320" s="1851" t="s">
        <v>28</v>
      </c>
      <c r="I320" s="1851" t="s">
        <v>911</v>
      </c>
    </row>
    <row customHeight="1" ht="11.25">
      <c r="A321" s="1851" t="s">
        <v>2251</v>
      </c>
      <c r="B321" s="1851" t="s">
        <v>16</v>
      </c>
      <c r="C321" s="1851" t="s">
        <v>2721</v>
      </c>
      <c r="D321" s="1851" t="s">
        <v>2722</v>
      </c>
      <c r="E321" s="1851" t="s">
        <v>2723</v>
      </c>
      <c r="F321" s="1851" t="s">
        <v>2603</v>
      </c>
      <c r="G321" s="1851" t="s">
        <v>2724</v>
      </c>
      <c r="H321" s="1851" t="s">
        <v>28</v>
      </c>
      <c r="I321" s="1851" t="s">
        <v>911</v>
      </c>
    </row>
    <row customHeight="1" ht="11.25">
      <c r="A322" s="1851" t="s">
        <v>2251</v>
      </c>
      <c r="B322" s="1851" t="s">
        <v>16</v>
      </c>
      <c r="C322" s="1851" t="s">
        <v>2378</v>
      </c>
      <c r="D322" s="1851" t="s">
        <v>2379</v>
      </c>
      <c r="E322" s="1851" t="s">
        <v>2380</v>
      </c>
      <c r="F322" s="1851" t="s">
        <v>2381</v>
      </c>
      <c r="G322" s="1851" t="s">
        <v>2382</v>
      </c>
      <c r="H322" s="1851" t="s">
        <v>28</v>
      </c>
      <c r="I322" s="1851" t="s">
        <v>911</v>
      </c>
    </row>
    <row customHeight="1" ht="11.25">
      <c r="A323" s="1851" t="s">
        <v>2251</v>
      </c>
      <c r="B323" s="1851" t="s">
        <v>16</v>
      </c>
      <c r="C323" s="1851" t="s">
        <v>2725</v>
      </c>
      <c r="D323" s="1851" t="s">
        <v>2726</v>
      </c>
      <c r="E323" s="1851" t="s">
        <v>2727</v>
      </c>
      <c r="F323" s="1851" t="s">
        <v>2391</v>
      </c>
      <c r="G323" s="1851" t="s">
        <v>2728</v>
      </c>
      <c r="H323" s="1851" t="s">
        <v>28</v>
      </c>
      <c r="I323" s="1851" t="s">
        <v>911</v>
      </c>
    </row>
    <row customHeight="1" ht="11.25">
      <c r="A324" s="1851" t="s">
        <v>2251</v>
      </c>
      <c r="B324" s="1851" t="s">
        <v>16</v>
      </c>
      <c r="C324" s="1851" t="s">
        <v>2729</v>
      </c>
      <c r="D324" s="1851" t="s">
        <v>2730</v>
      </c>
      <c r="E324" s="1851" t="s">
        <v>2731</v>
      </c>
      <c r="F324" s="1851" t="s">
        <v>2343</v>
      </c>
      <c r="G324" s="1851" t="s">
        <v>2732</v>
      </c>
      <c r="H324" s="1851" t="s">
        <v>28</v>
      </c>
      <c r="I324" s="1851" t="s">
        <v>911</v>
      </c>
    </row>
    <row customHeight="1" ht="11.25">
      <c r="A325" s="1851" t="s">
        <v>2251</v>
      </c>
      <c r="B325" s="1851" t="s">
        <v>16</v>
      </c>
      <c r="C325" s="1851" t="s">
        <v>2733</v>
      </c>
      <c r="D325" s="1851" t="s">
        <v>2734</v>
      </c>
      <c r="E325" s="1851" t="s">
        <v>2735</v>
      </c>
      <c r="F325" s="1851" t="s">
        <v>2352</v>
      </c>
      <c r="G325" s="1851" t="s">
        <v>2736</v>
      </c>
      <c r="H325" s="1851" t="s">
        <v>28</v>
      </c>
      <c r="I325" s="1851" t="s">
        <v>911</v>
      </c>
    </row>
    <row customHeight="1" ht="11.25">
      <c r="A326" s="1851" t="s">
        <v>2251</v>
      </c>
      <c r="B326" s="1851" t="s">
        <v>16</v>
      </c>
      <c r="C326" s="1851" t="s">
        <v>2392</v>
      </c>
      <c r="D326" s="1851" t="s">
        <v>2393</v>
      </c>
      <c r="E326" s="1851" t="s">
        <v>2394</v>
      </c>
      <c r="F326" s="1851" t="s">
        <v>2395</v>
      </c>
      <c r="G326" s="1851" t="s">
        <v>2396</v>
      </c>
      <c r="H326" s="1851" t="s">
        <v>28</v>
      </c>
      <c r="I326" s="1851" t="s">
        <v>911</v>
      </c>
    </row>
    <row customHeight="1" ht="11.25">
      <c r="A327" s="1851" t="s">
        <v>2251</v>
      </c>
      <c r="B327" s="1851" t="s">
        <v>16</v>
      </c>
      <c r="C327" s="1851" t="s">
        <v>2401</v>
      </c>
      <c r="D327" s="1851" t="s">
        <v>2402</v>
      </c>
      <c r="E327" s="1851" t="s">
        <v>2403</v>
      </c>
      <c r="F327" s="1851" t="s">
        <v>2404</v>
      </c>
      <c r="G327" s="1851" t="s">
        <v>28</v>
      </c>
      <c r="H327" s="1851" t="s">
        <v>28</v>
      </c>
      <c r="I327" s="1851" t="s">
        <v>911</v>
      </c>
    </row>
    <row customHeight="1" ht="11.25">
      <c r="A328" s="1851" t="s">
        <v>2251</v>
      </c>
      <c r="B328" s="1851" t="s">
        <v>16</v>
      </c>
      <c r="C328" s="1851" t="s">
        <v>2737</v>
      </c>
      <c r="D328" s="1851" t="s">
        <v>2738</v>
      </c>
      <c r="E328" s="1851" t="s">
        <v>2739</v>
      </c>
      <c r="F328" s="1851" t="s">
        <v>2546</v>
      </c>
      <c r="G328" s="1851" t="s">
        <v>2740</v>
      </c>
      <c r="H328" s="1851" t="s">
        <v>28</v>
      </c>
      <c r="I328" s="1851" t="s">
        <v>911</v>
      </c>
    </row>
    <row customHeight="1" ht="11.25">
      <c r="A329" s="1851" t="s">
        <v>2251</v>
      </c>
      <c r="B329" s="1851" t="s">
        <v>16</v>
      </c>
      <c r="C329" s="1851" t="s">
        <v>2405</v>
      </c>
      <c r="D329" s="1851" t="s">
        <v>2406</v>
      </c>
      <c r="E329" s="1851" t="s">
        <v>2407</v>
      </c>
      <c r="F329" s="1851" t="s">
        <v>2362</v>
      </c>
      <c r="G329" s="1851" t="s">
        <v>28</v>
      </c>
      <c r="H329" s="1851" t="s">
        <v>28</v>
      </c>
      <c r="I329" s="1851" t="s">
        <v>911</v>
      </c>
    </row>
    <row customHeight="1" ht="11.25">
      <c r="A330" s="1851" t="s">
        <v>2251</v>
      </c>
      <c r="B330" s="1851" t="s">
        <v>16</v>
      </c>
      <c r="C330" s="1851" t="s">
        <v>2408</v>
      </c>
      <c r="D330" s="1851" t="s">
        <v>2409</v>
      </c>
      <c r="E330" s="1851" t="s">
        <v>2410</v>
      </c>
      <c r="F330" s="1851" t="s">
        <v>2411</v>
      </c>
      <c r="G330" s="1851" t="s">
        <v>2334</v>
      </c>
      <c r="H330" s="1851" t="s">
        <v>28</v>
      </c>
      <c r="I330" s="1851" t="s">
        <v>911</v>
      </c>
    </row>
    <row customHeight="1" ht="11.25">
      <c r="A331" s="1851" t="s">
        <v>2251</v>
      </c>
      <c r="B331" s="1851" t="s">
        <v>16</v>
      </c>
      <c r="C331" s="1851" t="s">
        <v>2741</v>
      </c>
      <c r="D331" s="1851" t="s">
        <v>2742</v>
      </c>
      <c r="E331" s="1851" t="s">
        <v>2743</v>
      </c>
      <c r="F331" s="1851" t="s">
        <v>2292</v>
      </c>
      <c r="G331" s="1851" t="s">
        <v>2744</v>
      </c>
      <c r="H331" s="1851" t="s">
        <v>28</v>
      </c>
      <c r="I331" s="1851" t="s">
        <v>911</v>
      </c>
    </row>
    <row customHeight="1" ht="11.25">
      <c r="A332" s="1851" t="s">
        <v>2251</v>
      </c>
      <c r="B332" s="1851" t="s">
        <v>16</v>
      </c>
      <c r="C332" s="1851" t="s">
        <v>2751</v>
      </c>
      <c r="D332" s="1851" t="s">
        <v>2752</v>
      </c>
      <c r="E332" s="1851" t="s">
        <v>2753</v>
      </c>
      <c r="F332" s="1851" t="s">
        <v>2267</v>
      </c>
      <c r="G332" s="1851" t="s">
        <v>28</v>
      </c>
      <c r="H332" s="1851" t="s">
        <v>28</v>
      </c>
      <c r="I332" s="1851" t="s">
        <v>911</v>
      </c>
    </row>
    <row customHeight="1" ht="11.25">
      <c r="A333" s="1851" t="s">
        <v>2251</v>
      </c>
      <c r="B333" s="1851" t="s">
        <v>16</v>
      </c>
      <c r="C333" s="1851" t="s">
        <v>2754</v>
      </c>
      <c r="D333" s="1851" t="s">
        <v>2755</v>
      </c>
      <c r="E333" s="1851" t="s">
        <v>2756</v>
      </c>
      <c r="F333" s="1851" t="s">
        <v>2371</v>
      </c>
      <c r="G333" s="1851" t="s">
        <v>28</v>
      </c>
      <c r="H333" s="1851" t="s">
        <v>28</v>
      </c>
      <c r="I333" s="1851" t="s">
        <v>911</v>
      </c>
    </row>
    <row customHeight="1" ht="11.25">
      <c r="A334" s="1851" t="s">
        <v>2251</v>
      </c>
      <c r="B334" s="1851" t="s">
        <v>16</v>
      </c>
      <c r="C334" s="1851" t="s">
        <v>2417</v>
      </c>
      <c r="D334" s="1851" t="s">
        <v>2418</v>
      </c>
      <c r="E334" s="1851" t="s">
        <v>2419</v>
      </c>
      <c r="F334" s="1851" t="s">
        <v>2386</v>
      </c>
      <c r="G334" s="1851" t="s">
        <v>28</v>
      </c>
      <c r="H334" s="1851" t="s">
        <v>28</v>
      </c>
      <c r="I334" s="1851" t="s">
        <v>911</v>
      </c>
    </row>
    <row customHeight="1" ht="11.25">
      <c r="A335" s="1851" t="s">
        <v>2251</v>
      </c>
      <c r="B335" s="1851" t="s">
        <v>16</v>
      </c>
      <c r="C335" s="1851" t="s">
        <v>2761</v>
      </c>
      <c r="D335" s="1851" t="s">
        <v>2762</v>
      </c>
      <c r="E335" s="1851" t="s">
        <v>2763</v>
      </c>
      <c r="F335" s="1851" t="s">
        <v>2271</v>
      </c>
      <c r="G335" s="1851" t="s">
        <v>28</v>
      </c>
      <c r="H335" s="1851" t="s">
        <v>28</v>
      </c>
      <c r="I335" s="1851" t="s">
        <v>911</v>
      </c>
    </row>
    <row customHeight="1" ht="11.25">
      <c r="A336" s="1851" t="s">
        <v>2251</v>
      </c>
      <c r="B336" s="1851" t="s">
        <v>16</v>
      </c>
      <c r="C336" s="1851" t="s">
        <v>2764</v>
      </c>
      <c r="D336" s="1851" t="s">
        <v>2765</v>
      </c>
      <c r="E336" s="1851" t="s">
        <v>2766</v>
      </c>
      <c r="F336" s="1851" t="s">
        <v>2391</v>
      </c>
      <c r="G336" s="1851" t="s">
        <v>28</v>
      </c>
      <c r="H336" s="1851" t="s">
        <v>28</v>
      </c>
      <c r="I336" s="1851" t="s">
        <v>911</v>
      </c>
    </row>
    <row customHeight="1" ht="11.25">
      <c r="A337" s="1851" t="s">
        <v>2251</v>
      </c>
      <c r="B337" s="1851" t="s">
        <v>16</v>
      </c>
      <c r="C337" s="1851" t="s">
        <v>2423</v>
      </c>
      <c r="D337" s="1851" t="s">
        <v>2424</v>
      </c>
      <c r="E337" s="1851" t="s">
        <v>2425</v>
      </c>
      <c r="F337" s="1851" t="s">
        <v>2292</v>
      </c>
      <c r="G337" s="1851" t="s">
        <v>28</v>
      </c>
      <c r="H337" s="1851" t="s">
        <v>28</v>
      </c>
      <c r="I337" s="1851" t="s">
        <v>911</v>
      </c>
    </row>
    <row customHeight="1" ht="11.25">
      <c r="A338" s="1851" t="s">
        <v>2251</v>
      </c>
      <c r="B338" s="1851" t="s">
        <v>16</v>
      </c>
      <c r="C338" s="1851" t="s">
        <v>2426</v>
      </c>
      <c r="D338" s="1851" t="s">
        <v>2427</v>
      </c>
      <c r="E338" s="1851" t="s">
        <v>2428</v>
      </c>
      <c r="F338" s="1851" t="s">
        <v>2429</v>
      </c>
      <c r="G338" s="1851" t="s">
        <v>28</v>
      </c>
      <c r="H338" s="1851" t="s">
        <v>28</v>
      </c>
      <c r="I338" s="1851" t="s">
        <v>911</v>
      </c>
    </row>
    <row customHeight="1" ht="11.25">
      <c r="A339" s="1851" t="s">
        <v>2251</v>
      </c>
      <c r="B339" s="1851" t="s">
        <v>16</v>
      </c>
      <c r="C339" s="1851" t="s">
        <v>2770</v>
      </c>
      <c r="D339" s="1851" t="s">
        <v>2771</v>
      </c>
      <c r="E339" s="1851" t="s">
        <v>2772</v>
      </c>
      <c r="F339" s="1851" t="s">
        <v>2362</v>
      </c>
      <c r="G339" s="1851" t="s">
        <v>28</v>
      </c>
      <c r="H339" s="1851" t="s">
        <v>28</v>
      </c>
      <c r="I339" s="1851" t="s">
        <v>911</v>
      </c>
    </row>
    <row customHeight="1" ht="11.25">
      <c r="A340" s="1851" t="s">
        <v>2251</v>
      </c>
      <c r="B340" s="1851" t="s">
        <v>16</v>
      </c>
      <c r="C340" s="1851" t="s">
        <v>2773</v>
      </c>
      <c r="D340" s="1851" t="s">
        <v>2774</v>
      </c>
      <c r="E340" s="1851" t="s">
        <v>2775</v>
      </c>
      <c r="F340" s="1851" t="s">
        <v>2271</v>
      </c>
      <c r="G340" s="1851" t="s">
        <v>2776</v>
      </c>
      <c r="H340" s="1851" t="s">
        <v>28</v>
      </c>
      <c r="I340" s="1851" t="s">
        <v>911</v>
      </c>
    </row>
    <row customHeight="1" ht="11.25">
      <c r="A341" s="1851" t="s">
        <v>2251</v>
      </c>
      <c r="B341" s="1851" t="s">
        <v>16</v>
      </c>
      <c r="C341" s="1851" t="s">
        <v>2466</v>
      </c>
      <c r="D341" s="1851" t="s">
        <v>2467</v>
      </c>
      <c r="E341" s="1851" t="s">
        <v>2468</v>
      </c>
      <c r="F341" s="1851" t="s">
        <v>2292</v>
      </c>
      <c r="G341" s="1851" t="s">
        <v>28</v>
      </c>
      <c r="H341" s="1851" t="s">
        <v>28</v>
      </c>
      <c r="I341" s="1851" t="s">
        <v>911</v>
      </c>
    </row>
    <row customHeight="1" ht="11.25">
      <c r="A342" s="1851" t="s">
        <v>2251</v>
      </c>
      <c r="B342" s="1851" t="s">
        <v>16</v>
      </c>
      <c r="C342" s="1851" t="s">
        <v>2940</v>
      </c>
      <c r="D342" s="1851" t="s">
        <v>2941</v>
      </c>
      <c r="E342" s="1851" t="s">
        <v>2942</v>
      </c>
      <c r="F342" s="1851" t="s">
        <v>2267</v>
      </c>
      <c r="G342" s="1851" t="s">
        <v>28</v>
      </c>
      <c r="H342" s="1851" t="s">
        <v>28</v>
      </c>
      <c r="I342" s="1851" t="s">
        <v>911</v>
      </c>
    </row>
    <row customHeight="1" ht="11.25">
      <c r="A343" s="1851" t="s">
        <v>2251</v>
      </c>
      <c r="B343" s="1851" t="s">
        <v>16</v>
      </c>
      <c r="C343" s="1851" t="s">
        <v>2472</v>
      </c>
      <c r="D343" s="1851" t="s">
        <v>2473</v>
      </c>
      <c r="E343" s="1851" t="s">
        <v>2474</v>
      </c>
      <c r="F343" s="1851" t="s">
        <v>2324</v>
      </c>
      <c r="G343" s="1851" t="s">
        <v>2475</v>
      </c>
      <c r="H343" s="1851" t="s">
        <v>28</v>
      </c>
      <c r="I343" s="1851" t="s">
        <v>911</v>
      </c>
    </row>
    <row customHeight="1" ht="11.25">
      <c r="A344" s="1851" t="s">
        <v>2251</v>
      </c>
      <c r="B344" s="1851" t="s">
        <v>16</v>
      </c>
      <c r="C344" s="1851" t="s">
        <v>2476</v>
      </c>
      <c r="D344" s="1851" t="s">
        <v>2477</v>
      </c>
      <c r="E344" s="1851" t="s">
        <v>2478</v>
      </c>
      <c r="F344" s="1851" t="s">
        <v>2376</v>
      </c>
      <c r="G344" s="1851" t="s">
        <v>2479</v>
      </c>
      <c r="H344" s="1851" t="s">
        <v>28</v>
      </c>
      <c r="I344" s="1851" t="s">
        <v>911</v>
      </c>
    </row>
    <row customHeight="1" ht="11.25">
      <c r="A345" s="1851" t="s">
        <v>2251</v>
      </c>
      <c r="B345" s="1851" t="s">
        <v>16</v>
      </c>
      <c r="C345" s="1851" t="s">
        <v>2943</v>
      </c>
      <c r="D345" s="1851" t="s">
        <v>2944</v>
      </c>
      <c r="E345" s="1851" t="s">
        <v>2945</v>
      </c>
      <c r="F345" s="1851" t="s">
        <v>2386</v>
      </c>
      <c r="G345" s="1851" t="s">
        <v>2946</v>
      </c>
      <c r="H345" s="1851" t="s">
        <v>28</v>
      </c>
      <c r="I345" s="1851" t="s">
        <v>911</v>
      </c>
    </row>
    <row customHeight="1" ht="11.25">
      <c r="A346" s="1851" t="s">
        <v>2251</v>
      </c>
      <c r="B346" s="1851" t="s">
        <v>16</v>
      </c>
      <c r="C346" s="1851" t="s">
        <v>2794</v>
      </c>
      <c r="D346" s="1851" t="s">
        <v>2795</v>
      </c>
      <c r="E346" s="1851" t="s">
        <v>2796</v>
      </c>
      <c r="F346" s="1851" t="s">
        <v>2333</v>
      </c>
      <c r="G346" s="1851" t="s">
        <v>28</v>
      </c>
      <c r="H346" s="1851" t="s">
        <v>28</v>
      </c>
      <c r="I346" s="1851" t="s">
        <v>911</v>
      </c>
    </row>
    <row customHeight="1" ht="11.25">
      <c r="A347" s="1851" t="s">
        <v>2251</v>
      </c>
      <c r="B347" s="1851" t="s">
        <v>16</v>
      </c>
      <c r="C347" s="1851" t="s">
        <v>2801</v>
      </c>
      <c r="D347" s="1851" t="s">
        <v>2802</v>
      </c>
      <c r="E347" s="1851" t="s">
        <v>2803</v>
      </c>
      <c r="F347" s="1851" t="s">
        <v>2267</v>
      </c>
      <c r="G347" s="1851" t="s">
        <v>2804</v>
      </c>
      <c r="H347" s="1851" t="s">
        <v>28</v>
      </c>
      <c r="I347" s="1851" t="s">
        <v>911</v>
      </c>
    </row>
    <row customHeight="1" ht="11.25">
      <c r="A348" s="1851" t="s">
        <v>2251</v>
      </c>
      <c r="B348" s="1851" t="s">
        <v>16</v>
      </c>
      <c r="C348" s="1851" t="s">
        <v>2805</v>
      </c>
      <c r="D348" s="1851" t="s">
        <v>2806</v>
      </c>
      <c r="E348" s="1851" t="s">
        <v>2807</v>
      </c>
      <c r="F348" s="1851" t="s">
        <v>2333</v>
      </c>
      <c r="G348" s="1851" t="s">
        <v>28</v>
      </c>
      <c r="H348" s="1851" t="s">
        <v>28</v>
      </c>
      <c r="I348" s="1851" t="s">
        <v>911</v>
      </c>
    </row>
    <row customHeight="1" ht="11.25">
      <c r="A349" s="1851" t="s">
        <v>2251</v>
      </c>
      <c r="B349" s="1851" t="s">
        <v>16</v>
      </c>
      <c r="C349" s="1851" t="s">
        <v>2808</v>
      </c>
      <c r="D349" s="1851" t="s">
        <v>2809</v>
      </c>
      <c r="E349" s="1851" t="s">
        <v>2810</v>
      </c>
      <c r="F349" s="1851" t="s">
        <v>2411</v>
      </c>
      <c r="G349" s="1851" t="s">
        <v>28</v>
      </c>
      <c r="H349" s="1851" t="s">
        <v>28</v>
      </c>
      <c r="I349" s="1851" t="s">
        <v>911</v>
      </c>
    </row>
    <row customHeight="1" ht="11.25">
      <c r="A350" s="1851" t="s">
        <v>2251</v>
      </c>
      <c r="B350" s="1851" t="s">
        <v>16</v>
      </c>
      <c r="C350" s="1851" t="s">
        <v>2815</v>
      </c>
      <c r="D350" s="1851" t="s">
        <v>2816</v>
      </c>
      <c r="E350" s="1851" t="s">
        <v>2817</v>
      </c>
      <c r="F350" s="1851" t="s">
        <v>2415</v>
      </c>
      <c r="G350" s="1851" t="s">
        <v>2818</v>
      </c>
      <c r="H350" s="1851" t="s">
        <v>28</v>
      </c>
      <c r="I350" s="1851" t="s">
        <v>911</v>
      </c>
    </row>
    <row customHeight="1" ht="11.25">
      <c r="A351" s="1851" t="s">
        <v>2251</v>
      </c>
      <c r="B351" s="1851" t="s">
        <v>16</v>
      </c>
      <c r="C351" s="1851" t="s">
        <v>2823</v>
      </c>
      <c r="D351" s="1851" t="s">
        <v>2824</v>
      </c>
      <c r="E351" s="1851" t="s">
        <v>2825</v>
      </c>
      <c r="F351" s="1851" t="s">
        <v>2315</v>
      </c>
      <c r="G351" s="1851" t="s">
        <v>28</v>
      </c>
      <c r="H351" s="1851" t="s">
        <v>28</v>
      </c>
      <c r="I351" s="1851" t="s">
        <v>911</v>
      </c>
    </row>
    <row customHeight="1" ht="11.25">
      <c r="A352" s="1851" t="s">
        <v>2251</v>
      </c>
      <c r="B352" s="1851" t="s">
        <v>16</v>
      </c>
      <c r="C352" s="1851" t="s">
        <v>2947</v>
      </c>
      <c r="D352" s="1851" t="s">
        <v>2948</v>
      </c>
      <c r="E352" s="1851" t="s">
        <v>2949</v>
      </c>
      <c r="F352" s="1851" t="s">
        <v>2267</v>
      </c>
      <c r="G352" s="1851" t="s">
        <v>2950</v>
      </c>
      <c r="H352" s="1851" t="s">
        <v>28</v>
      </c>
      <c r="I352" s="1851" t="s">
        <v>911</v>
      </c>
    </row>
    <row customHeight="1" ht="11.25">
      <c r="A353" s="1851" t="s">
        <v>2251</v>
      </c>
      <c r="B353" s="1851" t="s">
        <v>16</v>
      </c>
      <c r="C353" s="1851" t="s">
        <v>2832</v>
      </c>
      <c r="D353" s="1851" t="s">
        <v>2833</v>
      </c>
      <c r="E353" s="1851" t="s">
        <v>2834</v>
      </c>
      <c r="F353" s="1851" t="s">
        <v>2267</v>
      </c>
      <c r="G353" s="1851" t="s">
        <v>28</v>
      </c>
      <c r="H353" s="1851" t="s">
        <v>28</v>
      </c>
      <c r="I353" s="1851" t="s">
        <v>911</v>
      </c>
    </row>
    <row customHeight="1" ht="11.25">
      <c r="A354" s="1851" t="s">
        <v>2251</v>
      </c>
      <c r="B354" s="1851" t="s">
        <v>16</v>
      </c>
      <c r="C354" s="1851" t="s">
        <v>2838</v>
      </c>
      <c r="D354" s="1851" t="s">
        <v>2839</v>
      </c>
      <c r="E354" s="1851" t="s">
        <v>2840</v>
      </c>
      <c r="F354" s="1851" t="s">
        <v>2488</v>
      </c>
      <c r="G354" s="1851" t="s">
        <v>28</v>
      </c>
      <c r="H354" s="1851" t="s">
        <v>28</v>
      </c>
      <c r="I354" s="1851" t="s">
        <v>911</v>
      </c>
    </row>
    <row customHeight="1" ht="11.25">
      <c r="A355" s="1851" t="s">
        <v>2251</v>
      </c>
      <c r="B355" s="1851" t="s">
        <v>16</v>
      </c>
      <c r="C355" s="1851" t="s">
        <v>2844</v>
      </c>
      <c r="D355" s="1851" t="s">
        <v>2845</v>
      </c>
      <c r="E355" s="1851" t="s">
        <v>2846</v>
      </c>
      <c r="F355" s="1851" t="s">
        <v>2488</v>
      </c>
      <c r="G355" s="1851" t="s">
        <v>28</v>
      </c>
      <c r="H355" s="1851" t="s">
        <v>28</v>
      </c>
      <c r="I355" s="1851" t="s">
        <v>911</v>
      </c>
    </row>
    <row customHeight="1" ht="11.25">
      <c r="A356" s="1851" t="s">
        <v>2251</v>
      </c>
      <c r="B356" s="1851" t="s">
        <v>16</v>
      </c>
      <c r="C356" s="1851" t="s">
        <v>2853</v>
      </c>
      <c r="D356" s="1851" t="s">
        <v>2854</v>
      </c>
      <c r="E356" s="1851" t="s">
        <v>2855</v>
      </c>
      <c r="F356" s="1851" t="s">
        <v>2352</v>
      </c>
      <c r="G356" s="1851" t="s">
        <v>28</v>
      </c>
      <c r="H356" s="1851" t="s">
        <v>28</v>
      </c>
      <c r="I356" s="1851" t="s">
        <v>911</v>
      </c>
    </row>
    <row customHeight="1" ht="11.25">
      <c r="A357" s="1851" t="s">
        <v>2251</v>
      </c>
      <c r="B357" s="1851" t="s">
        <v>16</v>
      </c>
      <c r="C357" s="1851" t="s">
        <v>2951</v>
      </c>
      <c r="D357" s="1851" t="s">
        <v>2952</v>
      </c>
      <c r="E357" s="1851" t="s">
        <v>2953</v>
      </c>
      <c r="F357" s="1851" t="s">
        <v>2255</v>
      </c>
      <c r="G357" s="1851" t="s">
        <v>28</v>
      </c>
      <c r="H357" s="1851" t="s">
        <v>28</v>
      </c>
      <c r="I357" s="1851" t="s">
        <v>911</v>
      </c>
    </row>
    <row customHeight="1" ht="11.25">
      <c r="A358" s="1851" t="s">
        <v>2251</v>
      </c>
      <c r="B358" s="1851" t="s">
        <v>16</v>
      </c>
      <c r="C358" s="1851" t="s">
        <v>2856</v>
      </c>
      <c r="D358" s="1851" t="s">
        <v>2857</v>
      </c>
      <c r="E358" s="1851" t="s">
        <v>2858</v>
      </c>
      <c r="F358" s="1851" t="s">
        <v>2376</v>
      </c>
      <c r="G358" s="1851" t="s">
        <v>28</v>
      </c>
      <c r="H358" s="1851" t="s">
        <v>28</v>
      </c>
      <c r="I358" s="1851" t="s">
        <v>911</v>
      </c>
    </row>
    <row customHeight="1" ht="11.25">
      <c r="A359" s="1851" t="s">
        <v>2251</v>
      </c>
      <c r="B359" s="1851" t="s">
        <v>16</v>
      </c>
      <c r="C359" s="1851" t="s">
        <v>2859</v>
      </c>
      <c r="D359" s="1851" t="s">
        <v>2860</v>
      </c>
      <c r="E359" s="1851" t="s">
        <v>2861</v>
      </c>
      <c r="F359" s="1851" t="s">
        <v>2400</v>
      </c>
      <c r="G359" s="1851" t="s">
        <v>28</v>
      </c>
      <c r="H359" s="1851" t="s">
        <v>28</v>
      </c>
      <c r="I359" s="1851" t="s">
        <v>911</v>
      </c>
    </row>
    <row customHeight="1" ht="11.25">
      <c r="A360" s="1851" t="s">
        <v>2251</v>
      </c>
      <c r="B360" s="1851" t="s">
        <v>16</v>
      </c>
      <c r="C360" s="1851" t="s">
        <v>2526</v>
      </c>
      <c r="D360" s="1851" t="s">
        <v>2527</v>
      </c>
      <c r="E360" s="1851" t="s">
        <v>2528</v>
      </c>
      <c r="F360" s="1851" t="s">
        <v>2255</v>
      </c>
      <c r="G360" s="1851" t="s">
        <v>28</v>
      </c>
      <c r="H360" s="1851" t="s">
        <v>28</v>
      </c>
      <c r="I360" s="1851" t="s">
        <v>911</v>
      </c>
    </row>
    <row customHeight="1" ht="11.25">
      <c r="A361" s="1851" t="s">
        <v>2251</v>
      </c>
      <c r="B361" s="1851" t="s">
        <v>16</v>
      </c>
      <c r="C361" s="1851" t="s">
        <v>2539</v>
      </c>
      <c r="D361" s="1851" t="s">
        <v>2540</v>
      </c>
      <c r="E361" s="1851" t="s">
        <v>2541</v>
      </c>
      <c r="F361" s="1851" t="s">
        <v>2542</v>
      </c>
      <c r="G361" s="1851" t="s">
        <v>28</v>
      </c>
      <c r="H361" s="1851" t="s">
        <v>28</v>
      </c>
      <c r="I361" s="1851" t="s">
        <v>911</v>
      </c>
    </row>
    <row customHeight="1" ht="11.25">
      <c r="A362" s="1851" t="s">
        <v>2251</v>
      </c>
      <c r="B362" s="1851" t="s">
        <v>16</v>
      </c>
      <c r="C362" s="1851" t="s">
        <v>2865</v>
      </c>
      <c r="D362" s="1851" t="s">
        <v>2866</v>
      </c>
      <c r="E362" s="1851" t="s">
        <v>2867</v>
      </c>
      <c r="F362" s="1851" t="s">
        <v>2267</v>
      </c>
      <c r="G362" s="1851" t="s">
        <v>2868</v>
      </c>
      <c r="H362" s="1851" t="s">
        <v>28</v>
      </c>
      <c r="I362" s="1851" t="s">
        <v>911</v>
      </c>
    </row>
    <row customHeight="1" ht="11.25">
      <c r="A363" s="1851" t="s">
        <v>2251</v>
      </c>
      <c r="B363" s="1851" t="s">
        <v>16</v>
      </c>
      <c r="C363" s="1851" t="s">
        <v>2875</v>
      </c>
      <c r="D363" s="1851" t="s">
        <v>2876</v>
      </c>
      <c r="E363" s="1851" t="s">
        <v>2877</v>
      </c>
      <c r="F363" s="1851" t="s">
        <v>2371</v>
      </c>
      <c r="G363" s="1851" t="s">
        <v>28</v>
      </c>
      <c r="H363" s="1851" t="s">
        <v>28</v>
      </c>
      <c r="I363" s="1851" t="s">
        <v>911</v>
      </c>
    </row>
    <row customHeight="1" ht="11.25">
      <c r="A364" s="1851" t="s">
        <v>2251</v>
      </c>
      <c r="B364" s="1851" t="s">
        <v>16</v>
      </c>
      <c r="C364" s="1851" t="s">
        <v>2878</v>
      </c>
      <c r="D364" s="1851" t="s">
        <v>2879</v>
      </c>
      <c r="E364" s="1851" t="s">
        <v>2880</v>
      </c>
      <c r="F364" s="1851" t="s">
        <v>2255</v>
      </c>
      <c r="G364" s="1851" t="s">
        <v>28</v>
      </c>
      <c r="H364" s="1851" t="s">
        <v>28</v>
      </c>
      <c r="I364" s="1851" t="s">
        <v>911</v>
      </c>
    </row>
    <row customHeight="1" ht="11.25">
      <c r="A365" s="1851" t="s">
        <v>2251</v>
      </c>
      <c r="B365" s="1851" t="s">
        <v>16</v>
      </c>
      <c r="C365" s="1851" t="s">
        <v>2881</v>
      </c>
      <c r="D365" s="1851" t="s">
        <v>2882</v>
      </c>
      <c r="E365" s="1851" t="s">
        <v>2883</v>
      </c>
      <c r="F365" s="1851" t="s">
        <v>2546</v>
      </c>
      <c r="G365" s="1851" t="s">
        <v>28</v>
      </c>
      <c r="H365" s="1851" t="s">
        <v>28</v>
      </c>
      <c r="I365" s="1851" t="s">
        <v>911</v>
      </c>
    </row>
    <row customHeight="1" ht="11.25">
      <c r="A366" s="1851" t="s">
        <v>2251</v>
      </c>
      <c r="B366" s="1851" t="s">
        <v>16</v>
      </c>
      <c r="C366" s="1851" t="s">
        <v>2954</v>
      </c>
      <c r="D366" s="1851" t="s">
        <v>2955</v>
      </c>
      <c r="E366" s="1851" t="s">
        <v>2956</v>
      </c>
      <c r="F366" s="1851" t="s">
        <v>2259</v>
      </c>
      <c r="G366" s="1851" t="s">
        <v>28</v>
      </c>
      <c r="H366" s="1851" t="s">
        <v>28</v>
      </c>
      <c r="I366" s="1851" t="s">
        <v>911</v>
      </c>
    </row>
    <row customHeight="1" ht="11.25">
      <c r="A367" s="1851" t="s">
        <v>2251</v>
      </c>
      <c r="B367" s="1851" t="s">
        <v>16</v>
      </c>
      <c r="C367" s="1851" t="s">
        <v>2891</v>
      </c>
      <c r="D367" s="1851" t="s">
        <v>2892</v>
      </c>
      <c r="E367" s="1851" t="s">
        <v>2893</v>
      </c>
      <c r="F367" s="1851" t="s">
        <v>2338</v>
      </c>
      <c r="G367" s="1851" t="s">
        <v>28</v>
      </c>
      <c r="H367" s="1851" t="s">
        <v>28</v>
      </c>
      <c r="I367" s="1851" t="s">
        <v>911</v>
      </c>
    </row>
    <row customHeight="1" ht="11.25">
      <c r="A368" s="1851" t="s">
        <v>2251</v>
      </c>
      <c r="B368" s="1851" t="s">
        <v>16</v>
      </c>
      <c r="C368" s="1851" t="s">
        <v>2894</v>
      </c>
      <c r="D368" s="1851" t="s">
        <v>2895</v>
      </c>
      <c r="E368" s="1851" t="s">
        <v>2896</v>
      </c>
      <c r="F368" s="1851" t="s">
        <v>2255</v>
      </c>
      <c r="G368" s="1851" t="s">
        <v>28</v>
      </c>
      <c r="H368" s="1851" t="s">
        <v>28</v>
      </c>
      <c r="I368" s="1851" t="s">
        <v>911</v>
      </c>
    </row>
    <row customHeight="1" ht="11.25">
      <c r="A369" s="1851" t="s">
        <v>2251</v>
      </c>
      <c r="B369" s="1851" t="s">
        <v>16</v>
      </c>
      <c r="C369" s="1851" t="s">
        <v>2897</v>
      </c>
      <c r="D369" s="1851" t="s">
        <v>2898</v>
      </c>
      <c r="E369" s="1851" t="s">
        <v>2899</v>
      </c>
      <c r="F369" s="1851" t="s">
        <v>2267</v>
      </c>
      <c r="G369" s="1851" t="s">
        <v>28</v>
      </c>
      <c r="H369" s="1851" t="s">
        <v>28</v>
      </c>
      <c r="I369" s="1851" t="s">
        <v>911</v>
      </c>
    </row>
    <row customHeight="1" ht="11.25">
      <c r="A370" s="1851" t="s">
        <v>2251</v>
      </c>
      <c r="B370" s="1851" t="s">
        <v>16</v>
      </c>
      <c r="C370" s="1851" t="s">
        <v>2565</v>
      </c>
      <c r="D370" s="1851" t="s">
        <v>2566</v>
      </c>
      <c r="E370" s="1851" t="s">
        <v>2567</v>
      </c>
      <c r="F370" s="1851" t="s">
        <v>2267</v>
      </c>
      <c r="G370" s="1851" t="s">
        <v>28</v>
      </c>
      <c r="H370" s="1851" t="s">
        <v>28</v>
      </c>
      <c r="I370" s="1851" t="s">
        <v>911</v>
      </c>
    </row>
    <row customHeight="1" ht="11.25">
      <c r="A371" s="1851" t="s">
        <v>2251</v>
      </c>
      <c r="B371" s="1851" t="s">
        <v>16</v>
      </c>
      <c r="C371" s="1851" t="s">
        <v>2906</v>
      </c>
      <c r="D371" s="1851" t="s">
        <v>2907</v>
      </c>
      <c r="E371" s="1851" t="s">
        <v>2908</v>
      </c>
      <c r="F371" s="1851" t="s">
        <v>2255</v>
      </c>
      <c r="G371" s="1851" t="s">
        <v>28</v>
      </c>
      <c r="H371" s="1851" t="s">
        <v>28</v>
      </c>
      <c r="I371" s="1851" t="s">
        <v>911</v>
      </c>
    </row>
    <row customHeight="1" ht="11.25">
      <c r="A372" s="1851" t="s">
        <v>2251</v>
      </c>
      <c r="B372" s="1851" t="s">
        <v>16</v>
      </c>
      <c r="C372" s="1851" t="s">
        <v>13</v>
      </c>
      <c r="D372" s="1851" t="s">
        <v>48</v>
      </c>
      <c r="E372" s="1851" t="s">
        <v>51</v>
      </c>
      <c r="F372" s="1851" t="s">
        <v>53</v>
      </c>
      <c r="G372" s="1851" t="s">
        <v>28</v>
      </c>
      <c r="H372" s="1851" t="s">
        <v>28</v>
      </c>
      <c r="I372" s="1851" t="s">
        <v>911</v>
      </c>
    </row>
    <row customHeight="1" ht="11.25">
      <c r="A373" s="1851" t="s">
        <v>2251</v>
      </c>
      <c r="B373" s="1851" t="s">
        <v>16</v>
      </c>
      <c r="C373" s="1851" t="s">
        <v>2581</v>
      </c>
      <c r="D373" s="1851" t="s">
        <v>2582</v>
      </c>
      <c r="E373" s="1851" t="s">
        <v>2428</v>
      </c>
      <c r="F373" s="1851" t="s">
        <v>2583</v>
      </c>
      <c r="G373" s="1851" t="s">
        <v>28</v>
      </c>
      <c r="H373" s="1851" t="s">
        <v>28</v>
      </c>
      <c r="I373" s="1851" t="s">
        <v>911</v>
      </c>
    </row>
    <row customHeight="1" ht="11.25">
      <c r="A374" s="1851" t="s">
        <v>2251</v>
      </c>
      <c r="B374" s="1851" t="s">
        <v>16</v>
      </c>
      <c r="C374" s="1851" t="s">
        <v>2912</v>
      </c>
      <c r="D374" s="1851" t="s">
        <v>2913</v>
      </c>
      <c r="E374" s="1851" t="s">
        <v>2914</v>
      </c>
      <c r="F374" s="1851" t="s">
        <v>2267</v>
      </c>
      <c r="G374" s="1851" t="s">
        <v>2915</v>
      </c>
      <c r="H374" s="1851" t="s">
        <v>28</v>
      </c>
      <c r="I374" s="1851" t="s">
        <v>911</v>
      </c>
    </row>
    <row customHeight="1" ht="11.25">
      <c r="A375" s="1851" t="s">
        <v>2251</v>
      </c>
      <c r="B375" s="1851" t="s">
        <v>16</v>
      </c>
      <c r="C375" s="1851" t="s">
        <v>2587</v>
      </c>
      <c r="D375" s="1851" t="s">
        <v>2588</v>
      </c>
      <c r="E375" s="1851" t="s">
        <v>2589</v>
      </c>
      <c r="F375" s="1851" t="s">
        <v>2590</v>
      </c>
      <c r="G375" s="1851" t="s">
        <v>28</v>
      </c>
      <c r="H375" s="1851" t="s">
        <v>28</v>
      </c>
      <c r="I375" s="1851" t="s">
        <v>911</v>
      </c>
    </row>
    <row customHeight="1" ht="11.25">
      <c r="A376" s="1851" t="s">
        <v>2251</v>
      </c>
      <c r="B376" s="1851" t="s">
        <v>16</v>
      </c>
      <c r="C376" s="1851" t="s">
        <v>2591</v>
      </c>
      <c r="D376" s="1851" t="s">
        <v>2592</v>
      </c>
      <c r="E376" s="1851" t="s">
        <v>2593</v>
      </c>
      <c r="F376" s="1851" t="s">
        <v>2338</v>
      </c>
      <c r="G376" s="1851" t="s">
        <v>28</v>
      </c>
      <c r="H376" s="1851" t="s">
        <v>28</v>
      </c>
      <c r="I376" s="1851" t="s">
        <v>911</v>
      </c>
    </row>
    <row customHeight="1" ht="11.25">
      <c r="A377" s="1851" t="s">
        <v>2251</v>
      </c>
      <c r="B377" s="1851" t="s">
        <v>16</v>
      </c>
      <c r="C377" s="1851" t="s">
        <v>2597</v>
      </c>
      <c r="D377" s="1851" t="s">
        <v>2598</v>
      </c>
      <c r="E377" s="1851" t="s">
        <v>2599</v>
      </c>
      <c r="F377" s="1851" t="s">
        <v>2255</v>
      </c>
      <c r="G377" s="1851" t="s">
        <v>28</v>
      </c>
      <c r="H377" s="1851" t="s">
        <v>28</v>
      </c>
      <c r="I377" s="1851" t="s">
        <v>911</v>
      </c>
    </row>
    <row customHeight="1" ht="11.25">
      <c r="A378" s="1851" t="s">
        <v>2251</v>
      </c>
      <c r="B378" s="1851" t="s">
        <v>16</v>
      </c>
      <c r="C378" s="1851" t="s">
        <v>2916</v>
      </c>
      <c r="D378" s="1851" t="s">
        <v>2917</v>
      </c>
      <c r="E378" s="1851" t="s">
        <v>2918</v>
      </c>
      <c r="F378" s="1851" t="s">
        <v>2292</v>
      </c>
      <c r="G378" s="1851" t="s">
        <v>2919</v>
      </c>
      <c r="H378" s="1851" t="s">
        <v>28</v>
      </c>
      <c r="I378" s="1851" t="s">
        <v>911</v>
      </c>
    </row>
    <row customHeight="1" ht="11.25">
      <c r="A379" s="1851" t="s">
        <v>2251</v>
      </c>
      <c r="B379" s="1851" t="s">
        <v>16</v>
      </c>
      <c r="C379" s="1851" t="s">
        <v>2600</v>
      </c>
      <c r="D379" s="1851" t="s">
        <v>2601</v>
      </c>
      <c r="E379" s="1851" t="s">
        <v>2602</v>
      </c>
      <c r="F379" s="1851" t="s">
        <v>2603</v>
      </c>
      <c r="G379" s="1851" t="s">
        <v>2604</v>
      </c>
      <c r="H379" s="1851" t="s">
        <v>28</v>
      </c>
      <c r="I379" s="1851" t="s">
        <v>911</v>
      </c>
    </row>
    <row customHeight="1" ht="11.25">
      <c r="A380" s="1851" t="s">
        <v>2251</v>
      </c>
      <c r="B380" s="1851" t="s">
        <v>16</v>
      </c>
      <c r="C380" s="1851" t="s">
        <v>2610</v>
      </c>
      <c r="D380" s="1851" t="s">
        <v>2611</v>
      </c>
      <c r="E380" s="1851" t="s">
        <v>2607</v>
      </c>
      <c r="F380" s="1851" t="s">
        <v>2612</v>
      </c>
      <c r="G380" s="1851" t="s">
        <v>2609</v>
      </c>
      <c r="H380" s="1851" t="s">
        <v>28</v>
      </c>
      <c r="I380" s="1851" t="s">
        <v>911</v>
      </c>
    </row>
    <row customHeight="1" ht="11.25">
      <c r="A381" s="1851" t="s">
        <v>2251</v>
      </c>
      <c r="B381" s="1851" t="s">
        <v>16</v>
      </c>
      <c r="C381" s="1851" t="s">
        <v>2613</v>
      </c>
      <c r="D381" s="1851" t="s">
        <v>2614</v>
      </c>
      <c r="E381" s="1851" t="s">
        <v>2589</v>
      </c>
      <c r="F381" s="1851" t="s">
        <v>2615</v>
      </c>
      <c r="G381" s="1851" t="s">
        <v>28</v>
      </c>
      <c r="H381" s="1851" t="s">
        <v>28</v>
      </c>
      <c r="I381" s="1851" t="s">
        <v>911</v>
      </c>
    </row>
    <row customHeight="1" ht="11.25">
      <c r="A382" s="1851" t="s">
        <v>2251</v>
      </c>
      <c r="B382" s="1851" t="s">
        <v>16</v>
      </c>
      <c r="C382" s="1851" t="s">
        <v>2616</v>
      </c>
      <c r="D382" s="1851" t="s">
        <v>2617</v>
      </c>
      <c r="E382" s="1851" t="s">
        <v>2618</v>
      </c>
      <c r="F382" s="1851" t="s">
        <v>2619</v>
      </c>
      <c r="G382" s="1851" t="s">
        <v>2620</v>
      </c>
      <c r="H382" s="1851" t="s">
        <v>28</v>
      </c>
      <c r="I382" s="1851" t="s">
        <v>911</v>
      </c>
    </row>
    <row customHeight="1" ht="11.25">
      <c r="A383" s="1851" t="s">
        <v>2251</v>
      </c>
      <c r="B383" s="1851" t="s">
        <v>16</v>
      </c>
      <c r="C383" s="1851" t="s">
        <v>2621</v>
      </c>
      <c r="D383" s="1851" t="s">
        <v>2622</v>
      </c>
      <c r="E383" s="1851" t="s">
        <v>2623</v>
      </c>
      <c r="F383" s="1851" t="s">
        <v>2315</v>
      </c>
      <c r="G383" s="1851" t="s">
        <v>2624</v>
      </c>
      <c r="H383" s="1851" t="s">
        <v>28</v>
      </c>
      <c r="I383" s="1851" t="s">
        <v>911</v>
      </c>
    </row>
    <row customHeight="1" ht="11.25">
      <c r="A384" s="1851" t="s">
        <v>2251</v>
      </c>
      <c r="B384" s="1851" t="s">
        <v>16</v>
      </c>
      <c r="C384" s="1851" t="s">
        <v>2920</v>
      </c>
      <c r="D384" s="1851" t="s">
        <v>2921</v>
      </c>
      <c r="E384" s="1851" t="s">
        <v>2922</v>
      </c>
      <c r="F384" s="1851" t="s">
        <v>2542</v>
      </c>
      <c r="G384" s="1851" t="s">
        <v>28</v>
      </c>
      <c r="H384" s="1851" t="s">
        <v>28</v>
      </c>
      <c r="I384" s="1851" t="s">
        <v>911</v>
      </c>
    </row>
    <row customHeight="1" ht="11.25">
      <c r="A385" s="1851" t="s">
        <v>2251</v>
      </c>
      <c r="B385" s="1851" t="s">
        <v>16</v>
      </c>
      <c r="C385" s="1851" t="s">
        <v>2625</v>
      </c>
      <c r="D385" s="1851" t="s">
        <v>2626</v>
      </c>
      <c r="E385" s="1851" t="s">
        <v>2627</v>
      </c>
      <c r="F385" s="1851" t="s">
        <v>2628</v>
      </c>
      <c r="G385" s="1851" t="s">
        <v>28</v>
      </c>
      <c r="H385" s="1851" t="s">
        <v>28</v>
      </c>
      <c r="I385" s="1851" t="s">
        <v>911</v>
      </c>
    </row>
    <row customHeight="1" ht="11.25">
      <c r="A386" s="1851" t="s">
        <v>2251</v>
      </c>
      <c r="B386" s="1851" t="s">
        <v>16</v>
      </c>
      <c r="C386" s="1851" t="s">
        <v>2629</v>
      </c>
      <c r="D386" s="1851" t="s">
        <v>2630</v>
      </c>
      <c r="E386" s="1851" t="s">
        <v>2631</v>
      </c>
      <c r="F386" s="1851" t="s">
        <v>2632</v>
      </c>
      <c r="G386" s="1851" t="s">
        <v>28</v>
      </c>
      <c r="H386" s="1851" t="s">
        <v>28</v>
      </c>
      <c r="I386" s="1851" t="s">
        <v>911</v>
      </c>
    </row>
    <row customHeight="1" ht="11.25">
      <c r="A387" s="1851" t="s">
        <v>2251</v>
      </c>
      <c r="B387" s="1851" t="s">
        <v>16</v>
      </c>
      <c r="C387" s="1851" t="s">
        <v>2957</v>
      </c>
      <c r="D387" s="1851" t="s">
        <v>2958</v>
      </c>
      <c r="E387" s="1851" t="s">
        <v>2959</v>
      </c>
      <c r="F387" s="1851" t="s">
        <v>2296</v>
      </c>
      <c r="G387" s="1851" t="s">
        <v>2960</v>
      </c>
      <c r="H387" s="1851" t="s">
        <v>28</v>
      </c>
      <c r="I387" s="1851" t="s">
        <v>1623</v>
      </c>
    </row>
    <row customHeight="1" ht="11.25">
      <c r="A388" s="1851" t="s">
        <v>2251</v>
      </c>
      <c r="B388" s="1851" t="s">
        <v>16</v>
      </c>
      <c r="C388" s="1851" t="s">
        <v>2961</v>
      </c>
      <c r="D388" s="1851" t="s">
        <v>2962</v>
      </c>
      <c r="E388" s="1851" t="s">
        <v>2963</v>
      </c>
      <c r="F388" s="1851" t="s">
        <v>2267</v>
      </c>
      <c r="G388" s="1851" t="s">
        <v>28</v>
      </c>
      <c r="H388" s="1851" t="s">
        <v>28</v>
      </c>
      <c r="I388" s="1851" t="s">
        <v>1623</v>
      </c>
    </row>
    <row customHeight="1" ht="11.25">
      <c r="A389" s="1851" t="s">
        <v>2251</v>
      </c>
      <c r="B389" s="1851" t="s">
        <v>16</v>
      </c>
      <c r="C389" s="1851" t="s">
        <v>28</v>
      </c>
      <c r="D389" s="1851" t="s">
        <v>2300</v>
      </c>
      <c r="E389" s="1851" t="s">
        <v>2301</v>
      </c>
      <c r="F389" s="1851" t="s">
        <v>2267</v>
      </c>
      <c r="G389" s="1851" t="s">
        <v>28</v>
      </c>
      <c r="H389" s="1851" t="s">
        <v>28</v>
      </c>
      <c r="I389" s="1851" t="s">
        <v>1623</v>
      </c>
    </row>
    <row customHeight="1" ht="11.25">
      <c r="A390" s="1851" t="s">
        <v>2251</v>
      </c>
      <c r="B390" s="1851" t="s">
        <v>16</v>
      </c>
      <c r="C390" s="1851" t="s">
        <v>2964</v>
      </c>
      <c r="D390" s="1851" t="s">
        <v>2965</v>
      </c>
      <c r="E390" s="1851" t="s">
        <v>2966</v>
      </c>
      <c r="F390" s="1851" t="s">
        <v>580</v>
      </c>
      <c r="G390" s="1851" t="s">
        <v>28</v>
      </c>
      <c r="H390" s="1851" t="s">
        <v>28</v>
      </c>
      <c r="I390" s="1851" t="s">
        <v>1623</v>
      </c>
    </row>
    <row customHeight="1" ht="11.25">
      <c r="A391" s="1851" t="s">
        <v>2251</v>
      </c>
      <c r="B391" s="1851" t="s">
        <v>16</v>
      </c>
      <c r="C391" s="1851" t="s">
        <v>2967</v>
      </c>
      <c r="D391" s="1851" t="s">
        <v>2968</v>
      </c>
      <c r="E391" s="1851" t="s">
        <v>2969</v>
      </c>
      <c r="F391" s="1851" t="s">
        <v>580</v>
      </c>
      <c r="G391" s="1851" t="s">
        <v>2970</v>
      </c>
      <c r="H391" s="1851" t="s">
        <v>28</v>
      </c>
      <c r="I391" s="1851" t="s">
        <v>1623</v>
      </c>
    </row>
    <row customHeight="1" ht="11.25">
      <c r="A392" s="1851" t="s">
        <v>2251</v>
      </c>
      <c r="B392" s="1851" t="s">
        <v>16</v>
      </c>
      <c r="C392" s="1851" t="s">
        <v>2971</v>
      </c>
      <c r="D392" s="1851" t="s">
        <v>2972</v>
      </c>
      <c r="E392" s="1851" t="s">
        <v>2973</v>
      </c>
      <c r="F392" s="1851" t="s">
        <v>580</v>
      </c>
      <c r="G392" s="1851" t="s">
        <v>2974</v>
      </c>
      <c r="H392" s="1851" t="s">
        <v>28</v>
      </c>
      <c r="I392" s="1851" t="s">
        <v>1623</v>
      </c>
    </row>
    <row customHeight="1" ht="11.25">
      <c r="A393" s="1851" t="s">
        <v>2251</v>
      </c>
      <c r="B393" s="1851" t="s">
        <v>16</v>
      </c>
      <c r="C393" s="1851" t="s">
        <v>2975</v>
      </c>
      <c r="D393" s="1851" t="s">
        <v>2976</v>
      </c>
      <c r="E393" s="1851" t="s">
        <v>2977</v>
      </c>
      <c r="F393" s="1851" t="s">
        <v>580</v>
      </c>
      <c r="G393" s="1851" t="s">
        <v>2978</v>
      </c>
      <c r="H393" s="1851" t="s">
        <v>28</v>
      </c>
      <c r="I393" s="1851" t="s">
        <v>1623</v>
      </c>
    </row>
    <row customHeight="1" ht="11.25">
      <c r="A394" s="1851" t="s">
        <v>2251</v>
      </c>
      <c r="B394" s="1851" t="s">
        <v>16</v>
      </c>
      <c r="C394" s="1851" t="s">
        <v>2316</v>
      </c>
      <c r="D394" s="1851" t="s">
        <v>2317</v>
      </c>
      <c r="E394" s="1851" t="s">
        <v>2318</v>
      </c>
      <c r="F394" s="1851" t="s">
        <v>2319</v>
      </c>
      <c r="G394" s="1851" t="s">
        <v>2320</v>
      </c>
      <c r="H394" s="1851" t="s">
        <v>28</v>
      </c>
      <c r="I394" s="1851" t="s">
        <v>1623</v>
      </c>
    </row>
    <row customHeight="1" ht="11.25">
      <c r="A395" s="1851" t="s">
        <v>2251</v>
      </c>
      <c r="B395" s="1851" t="s">
        <v>16</v>
      </c>
      <c r="C395" s="1851" t="s">
        <v>2718</v>
      </c>
      <c r="D395" s="1851" t="s">
        <v>2719</v>
      </c>
      <c r="E395" s="1851" t="s">
        <v>2720</v>
      </c>
      <c r="F395" s="1851" t="s">
        <v>2357</v>
      </c>
      <c r="G395" s="1851" t="s">
        <v>28</v>
      </c>
      <c r="H395" s="1851" t="s">
        <v>28</v>
      </c>
      <c r="I395" s="1851" t="s">
        <v>1623</v>
      </c>
    </row>
    <row customHeight="1" ht="11.25">
      <c r="A396" s="1851" t="s">
        <v>2251</v>
      </c>
      <c r="B396" s="1851" t="s">
        <v>16</v>
      </c>
      <c r="C396" s="1851" t="s">
        <v>2757</v>
      </c>
      <c r="D396" s="1851" t="s">
        <v>2758</v>
      </c>
      <c r="E396" s="1851" t="s">
        <v>2759</v>
      </c>
      <c r="F396" s="1851" t="s">
        <v>2488</v>
      </c>
      <c r="G396" s="1851" t="s">
        <v>2760</v>
      </c>
      <c r="H396" s="1851" t="s">
        <v>28</v>
      </c>
      <c r="I396" s="1851" t="s">
        <v>1623</v>
      </c>
    </row>
    <row customHeight="1" ht="11.25">
      <c r="A397" s="1851" t="s">
        <v>2251</v>
      </c>
      <c r="B397" s="1851" t="s">
        <v>16</v>
      </c>
      <c r="C397" s="1851" t="s">
        <v>2979</v>
      </c>
      <c r="D397" s="1851" t="s">
        <v>2980</v>
      </c>
      <c r="E397" s="1851" t="s">
        <v>2981</v>
      </c>
      <c r="F397" s="1851" t="s">
        <v>2362</v>
      </c>
      <c r="G397" s="1851" t="s">
        <v>28</v>
      </c>
      <c r="H397" s="1851" t="s">
        <v>28</v>
      </c>
      <c r="I397" s="1851" t="s">
        <v>1623</v>
      </c>
    </row>
    <row customHeight="1" ht="11.25">
      <c r="A398" s="1851" t="s">
        <v>2251</v>
      </c>
      <c r="B398" s="1851" t="s">
        <v>16</v>
      </c>
      <c r="C398" s="1851" t="s">
        <v>2472</v>
      </c>
      <c r="D398" s="1851" t="s">
        <v>2473</v>
      </c>
      <c r="E398" s="1851" t="s">
        <v>2474</v>
      </c>
      <c r="F398" s="1851" t="s">
        <v>2324</v>
      </c>
      <c r="G398" s="1851" t="s">
        <v>2475</v>
      </c>
      <c r="H398" s="1851" t="s">
        <v>28</v>
      </c>
      <c r="I398" s="1851" t="s">
        <v>1623</v>
      </c>
    </row>
    <row customHeight="1" ht="11.25">
      <c r="A399" s="1851" t="s">
        <v>2251</v>
      </c>
      <c r="B399" s="1851" t="s">
        <v>16</v>
      </c>
      <c r="C399" s="1851" t="s">
        <v>2982</v>
      </c>
      <c r="D399" s="1851" t="s">
        <v>2983</v>
      </c>
      <c r="E399" s="1851" t="s">
        <v>2984</v>
      </c>
      <c r="F399" s="1851" t="s">
        <v>2546</v>
      </c>
      <c r="G399" s="1851" t="s">
        <v>28</v>
      </c>
      <c r="H399" s="1851" t="s">
        <v>28</v>
      </c>
      <c r="I399" s="1851" t="s">
        <v>1623</v>
      </c>
    </row>
    <row customHeight="1" ht="11.25">
      <c r="A400" s="1851" t="s">
        <v>2251</v>
      </c>
      <c r="B400" s="1851" t="s">
        <v>16</v>
      </c>
      <c r="C400" s="1851" t="s">
        <v>2791</v>
      </c>
      <c r="D400" s="1851" t="s">
        <v>2792</v>
      </c>
      <c r="E400" s="1851" t="s">
        <v>2793</v>
      </c>
      <c r="F400" s="1851" t="s">
        <v>2488</v>
      </c>
      <c r="G400" s="1851" t="s">
        <v>28</v>
      </c>
      <c r="H400" s="1851" t="s">
        <v>28</v>
      </c>
      <c r="I400" s="1851" t="s">
        <v>1623</v>
      </c>
    </row>
    <row customHeight="1" ht="11.25">
      <c r="A401" s="1851" t="s">
        <v>2251</v>
      </c>
      <c r="B401" s="1851" t="s">
        <v>16</v>
      </c>
      <c r="C401" s="1851" t="s">
        <v>2985</v>
      </c>
      <c r="D401" s="1851" t="s">
        <v>2986</v>
      </c>
      <c r="E401" s="1851" t="s">
        <v>2987</v>
      </c>
      <c r="F401" s="1851" t="s">
        <v>2679</v>
      </c>
      <c r="G401" s="1851" t="s">
        <v>28</v>
      </c>
      <c r="H401" s="1851" t="s">
        <v>28</v>
      </c>
      <c r="I401" s="1851" t="s">
        <v>1623</v>
      </c>
    </row>
    <row customHeight="1" ht="11.25">
      <c r="A402" s="1851" t="s">
        <v>2251</v>
      </c>
      <c r="B402" s="1851" t="s">
        <v>16</v>
      </c>
      <c r="C402" s="1851" t="s">
        <v>2805</v>
      </c>
      <c r="D402" s="1851" t="s">
        <v>2806</v>
      </c>
      <c r="E402" s="1851" t="s">
        <v>2807</v>
      </c>
      <c r="F402" s="1851" t="s">
        <v>2333</v>
      </c>
      <c r="G402" s="1851" t="s">
        <v>28</v>
      </c>
      <c r="H402" s="1851" t="s">
        <v>28</v>
      </c>
      <c r="I402" s="1851" t="s">
        <v>1623</v>
      </c>
    </row>
    <row customHeight="1" ht="11.25">
      <c r="A403" s="1851" t="s">
        <v>2251</v>
      </c>
      <c r="B403" s="1851" t="s">
        <v>16</v>
      </c>
      <c r="C403" s="1851" t="s">
        <v>2808</v>
      </c>
      <c r="D403" s="1851" t="s">
        <v>2809</v>
      </c>
      <c r="E403" s="1851" t="s">
        <v>2810</v>
      </c>
      <c r="F403" s="1851" t="s">
        <v>2411</v>
      </c>
      <c r="G403" s="1851" t="s">
        <v>28</v>
      </c>
      <c r="H403" s="1851" t="s">
        <v>28</v>
      </c>
      <c r="I403" s="1851" t="s">
        <v>1623</v>
      </c>
    </row>
    <row customHeight="1" ht="11.25">
      <c r="A404" s="1851" t="s">
        <v>2251</v>
      </c>
      <c r="B404" s="1851" t="s">
        <v>16</v>
      </c>
      <c r="C404" s="1851" t="s">
        <v>2988</v>
      </c>
      <c r="D404" s="1851" t="s">
        <v>2989</v>
      </c>
      <c r="E404" s="1851" t="s">
        <v>2990</v>
      </c>
      <c r="F404" s="1851" t="s">
        <v>2395</v>
      </c>
      <c r="G404" s="1851" t="s">
        <v>28</v>
      </c>
      <c r="H404" s="1851" t="s">
        <v>28</v>
      </c>
      <c r="I404" s="1851" t="s">
        <v>1623</v>
      </c>
    </row>
    <row customHeight="1" ht="11.25">
      <c r="A405" s="1851" t="s">
        <v>2251</v>
      </c>
      <c r="B405" s="1851" t="s">
        <v>16</v>
      </c>
      <c r="C405" s="1851" t="s">
        <v>2991</v>
      </c>
      <c r="D405" s="1851" t="s">
        <v>2992</v>
      </c>
      <c r="E405" s="1851" t="s">
        <v>2993</v>
      </c>
      <c r="F405" s="1851" t="s">
        <v>2267</v>
      </c>
      <c r="G405" s="1851" t="s">
        <v>2994</v>
      </c>
      <c r="H405" s="1851" t="s">
        <v>28</v>
      </c>
      <c r="I405" s="1851" t="s">
        <v>1623</v>
      </c>
    </row>
    <row customHeight="1" ht="11.25">
      <c r="A406" s="1851" t="s">
        <v>2251</v>
      </c>
      <c r="B406" s="1851" t="s">
        <v>16</v>
      </c>
      <c r="C406" s="1851" t="s">
        <v>2815</v>
      </c>
      <c r="D406" s="1851" t="s">
        <v>2816</v>
      </c>
      <c r="E406" s="1851" t="s">
        <v>2817</v>
      </c>
      <c r="F406" s="1851" t="s">
        <v>2415</v>
      </c>
      <c r="G406" s="1851" t="s">
        <v>2818</v>
      </c>
      <c r="H406" s="1851" t="s">
        <v>28</v>
      </c>
      <c r="I406" s="1851" t="s">
        <v>1623</v>
      </c>
    </row>
    <row customHeight="1" ht="11.25">
      <c r="A407" s="1851" t="s">
        <v>2251</v>
      </c>
      <c r="B407" s="1851" t="s">
        <v>16</v>
      </c>
      <c r="C407" s="1851" t="s">
        <v>2995</v>
      </c>
      <c r="D407" s="1851" t="s">
        <v>2996</v>
      </c>
      <c r="E407" s="1851" t="s">
        <v>2997</v>
      </c>
      <c r="F407" s="1851" t="s">
        <v>2386</v>
      </c>
      <c r="G407" s="1851" t="s">
        <v>2998</v>
      </c>
      <c r="H407" s="1851" t="s">
        <v>28</v>
      </c>
      <c r="I407" s="1851" t="s">
        <v>1623</v>
      </c>
    </row>
    <row customHeight="1" ht="11.25">
      <c r="A408" s="1851" t="s">
        <v>2251</v>
      </c>
      <c r="B408" s="1851" t="s">
        <v>16</v>
      </c>
      <c r="C408" s="1851" t="s">
        <v>2999</v>
      </c>
      <c r="D408" s="1851" t="s">
        <v>3000</v>
      </c>
      <c r="E408" s="1851" t="s">
        <v>3001</v>
      </c>
      <c r="F408" s="1851" t="s">
        <v>2542</v>
      </c>
      <c r="G408" s="1851" t="s">
        <v>3002</v>
      </c>
      <c r="H408" s="1851" t="s">
        <v>28</v>
      </c>
      <c r="I408" s="1851" t="s">
        <v>1623</v>
      </c>
    </row>
    <row customHeight="1" ht="11.25">
      <c r="A409" s="1851" t="s">
        <v>2251</v>
      </c>
      <c r="B409" s="1851" t="s">
        <v>16</v>
      </c>
      <c r="C409" s="1851" t="s">
        <v>3003</v>
      </c>
      <c r="D409" s="1851" t="s">
        <v>3004</v>
      </c>
      <c r="E409" s="1851" t="s">
        <v>3005</v>
      </c>
      <c r="F409" s="1851" t="s">
        <v>2267</v>
      </c>
      <c r="G409" s="1851" t="s">
        <v>3006</v>
      </c>
      <c r="H409" s="1851" t="s">
        <v>28</v>
      </c>
      <c r="I409" s="1851" t="s">
        <v>1623</v>
      </c>
    </row>
    <row customHeight="1" ht="11.25">
      <c r="A410" s="1851" t="s">
        <v>2251</v>
      </c>
      <c r="B410" s="1851" t="s">
        <v>16</v>
      </c>
      <c r="C410" s="1851" t="s">
        <v>3007</v>
      </c>
      <c r="D410" s="1851" t="s">
        <v>3008</v>
      </c>
      <c r="E410" s="1851" t="s">
        <v>3009</v>
      </c>
      <c r="F410" s="1851" t="s">
        <v>2267</v>
      </c>
      <c r="G410" s="1851" t="s">
        <v>3010</v>
      </c>
      <c r="H410" s="1851" t="s">
        <v>28</v>
      </c>
      <c r="I410" s="1851" t="s">
        <v>1623</v>
      </c>
    </row>
    <row customHeight="1" ht="11.25">
      <c r="A411" s="1851" t="s">
        <v>2251</v>
      </c>
      <c r="B411" s="1851" t="s">
        <v>16</v>
      </c>
      <c r="C411" s="1851" t="s">
        <v>3011</v>
      </c>
      <c r="D411" s="1851" t="s">
        <v>3012</v>
      </c>
      <c r="E411" s="1851" t="s">
        <v>3013</v>
      </c>
      <c r="F411" s="1851" t="s">
        <v>3014</v>
      </c>
      <c r="G411" s="1851" t="s">
        <v>28</v>
      </c>
      <c r="H411" s="1851" t="s">
        <v>28</v>
      </c>
      <c r="I411" s="1851" t="s">
        <v>1623</v>
      </c>
    </row>
    <row customHeight="1" ht="11.25">
      <c r="A412" s="1851" t="s">
        <v>2251</v>
      </c>
      <c r="B412" s="1851" t="s">
        <v>16</v>
      </c>
      <c r="C412" s="1851" t="s">
        <v>3015</v>
      </c>
      <c r="D412" s="1851" t="s">
        <v>3016</v>
      </c>
      <c r="E412" s="1851" t="s">
        <v>3017</v>
      </c>
      <c r="F412" s="1851" t="s">
        <v>2267</v>
      </c>
      <c r="G412" s="1851" t="s">
        <v>3018</v>
      </c>
      <c r="H412" s="1851" t="s">
        <v>28</v>
      </c>
      <c r="I412" s="1851" t="s">
        <v>1623</v>
      </c>
    </row>
    <row customHeight="1" ht="11.25">
      <c r="A413" s="1851" t="s">
        <v>2251</v>
      </c>
      <c r="B413" s="1851" t="s">
        <v>16</v>
      </c>
      <c r="C413" s="1851" t="s">
        <v>3019</v>
      </c>
      <c r="D413" s="1851" t="s">
        <v>3020</v>
      </c>
      <c r="E413" s="1851" t="s">
        <v>3021</v>
      </c>
      <c r="F413" s="1851" t="s">
        <v>2381</v>
      </c>
      <c r="G413" s="1851" t="s">
        <v>3022</v>
      </c>
      <c r="H413" s="1851" t="s">
        <v>28</v>
      </c>
      <c r="I413" s="1851" t="s">
        <v>1623</v>
      </c>
    </row>
    <row customHeight="1" ht="11.25">
      <c r="A414" s="1851" t="s">
        <v>2251</v>
      </c>
      <c r="B414" s="1851" t="s">
        <v>16</v>
      </c>
      <c r="C414" s="1851" t="s">
        <v>2884</v>
      </c>
      <c r="D414" s="1851" t="s">
        <v>2885</v>
      </c>
      <c r="E414" s="1851" t="s">
        <v>2886</v>
      </c>
      <c r="F414" s="1851" t="s">
        <v>2705</v>
      </c>
      <c r="G414" s="1851" t="s">
        <v>2887</v>
      </c>
      <c r="H414" s="1851" t="s">
        <v>28</v>
      </c>
      <c r="I414" s="1851" t="s">
        <v>1623</v>
      </c>
    </row>
    <row customHeight="1" ht="11.25">
      <c r="A415" s="1851" t="s">
        <v>2251</v>
      </c>
      <c r="B415" s="1851" t="s">
        <v>16</v>
      </c>
      <c r="C415" s="1851" t="s">
        <v>3023</v>
      </c>
      <c r="D415" s="1851" t="s">
        <v>3024</v>
      </c>
      <c r="E415" s="1851" t="s">
        <v>3025</v>
      </c>
      <c r="F415" s="1851" t="s">
        <v>2271</v>
      </c>
      <c r="G415" s="1851" t="s">
        <v>28</v>
      </c>
      <c r="H415" s="1851" t="s">
        <v>28</v>
      </c>
      <c r="I415" s="1851" t="s">
        <v>1623</v>
      </c>
    </row>
    <row customHeight="1" ht="11.25">
      <c r="A416" s="1851" t="s">
        <v>2251</v>
      </c>
      <c r="B416" s="1851" t="s">
        <v>16</v>
      </c>
      <c r="C416" s="1851" t="s">
        <v>2891</v>
      </c>
      <c r="D416" s="1851" t="s">
        <v>2892</v>
      </c>
      <c r="E416" s="1851" t="s">
        <v>2893</v>
      </c>
      <c r="F416" s="1851" t="s">
        <v>2338</v>
      </c>
      <c r="G416" s="1851" t="s">
        <v>28</v>
      </c>
      <c r="H416" s="1851" t="s">
        <v>28</v>
      </c>
      <c r="I416" s="1851" t="s">
        <v>1623</v>
      </c>
    </row>
    <row customHeight="1" ht="11.25">
      <c r="A417" s="1851" t="s">
        <v>2251</v>
      </c>
      <c r="B417" s="1851" t="s">
        <v>16</v>
      </c>
      <c r="C417" s="1851" t="s">
        <v>3026</v>
      </c>
      <c r="D417" s="1851" t="s">
        <v>3027</v>
      </c>
      <c r="E417" s="1851" t="s">
        <v>3028</v>
      </c>
      <c r="F417" s="1851" t="s">
        <v>2371</v>
      </c>
      <c r="G417" s="1851" t="s">
        <v>3029</v>
      </c>
      <c r="H417" s="1851" t="s">
        <v>28</v>
      </c>
      <c r="I417" s="1851" t="s">
        <v>1623</v>
      </c>
    </row>
    <row customHeight="1" ht="11.25">
      <c r="A418" s="1851" t="s">
        <v>2251</v>
      </c>
      <c r="B418" s="1851" t="s">
        <v>16</v>
      </c>
      <c r="C418" s="1851" t="s">
        <v>3030</v>
      </c>
      <c r="D418" s="1851" t="s">
        <v>3031</v>
      </c>
      <c r="E418" s="1851" t="s">
        <v>3032</v>
      </c>
      <c r="F418" s="1851" t="s">
        <v>2400</v>
      </c>
      <c r="G418" s="1851" t="s">
        <v>3033</v>
      </c>
      <c r="H418" s="1851" t="s">
        <v>28</v>
      </c>
      <c r="I418" s="1851" t="s">
        <v>1623</v>
      </c>
    </row>
    <row customHeight="1" ht="11.25">
      <c r="A419" s="1851" t="s">
        <v>2251</v>
      </c>
      <c r="B419" s="1851" t="s">
        <v>16</v>
      </c>
      <c r="C419" s="1851" t="s">
        <v>13</v>
      </c>
      <c r="D419" s="1851" t="s">
        <v>48</v>
      </c>
      <c r="E419" s="1851" t="s">
        <v>51</v>
      </c>
      <c r="F419" s="1851" t="s">
        <v>53</v>
      </c>
      <c r="G419" s="1851" t="s">
        <v>28</v>
      </c>
      <c r="H419" s="1851" t="s">
        <v>28</v>
      </c>
      <c r="I419"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04BEF-6D29-3AFC-4C73-0.C3347835}" mc:Ignorable="x14ac xr xr2 xr3">
  <sheetPr>
    <tabColor rgb="FFFFCC99"/>
  </sheetPr>
  <dimension ref="A1:G298"/>
  <sheetViews>
    <sheetView topLeftCell="A1" showGridLines="0" workbookViewId="0">
      <selection activeCell="A1" sqref="A1"/>
    </sheetView>
  </sheetViews>
  <sheetFormatPr customHeight="1" defaultRowHeight="11.25"/>
  <cols>
    <col min="1" max="1" style="1851" width="9.140625"/>
  </cols>
  <sheetData>
    <row customHeight="1" ht="11.25">
      <c r="A1" s="374" t="s">
        <v>3034</v>
      </c>
      <c r="B1" s="65" t="s">
        <v>3035</v>
      </c>
      <c r="C1" s="65" t="s">
        <v>3036</v>
      </c>
      <c r="D1" s="65" t="s">
        <v>3037</v>
      </c>
      <c r="E1" s="61" t="s">
        <v>3038</v>
      </c>
      <c r="F1" s="61" t="s">
        <v>3039</v>
      </c>
      <c r="G1" s="61" t="s">
        <v>3040</v>
      </c>
    </row>
    <row customHeight="1" ht="11.25">
      <c r="A2" s="374" t="s">
        <v>16</v>
      </c>
      <c r="B2" s="0" t="s">
        <v>3041</v>
      </c>
      <c r="C2" s="0" t="s">
        <v>3042</v>
      </c>
      <c r="D2" s="0" t="s">
        <v>3041</v>
      </c>
      <c r="E2" s="0" t="s">
        <v>3042</v>
      </c>
      <c r="F2" s="0" t="s">
        <v>3043</v>
      </c>
      <c r="G2" s="0" t="s">
        <v>112</v>
      </c>
    </row>
    <row customHeight="1" ht="11.25">
      <c r="A3" s="374" t="s">
        <v>16</v>
      </c>
      <c r="B3" s="0" t="s">
        <v>3041</v>
      </c>
      <c r="C3" s="0" t="s">
        <v>3042</v>
      </c>
      <c r="D3" s="0" t="s">
        <v>3044</v>
      </c>
      <c r="E3" s="0" t="s">
        <v>3045</v>
      </c>
      <c r="F3" s="0" t="s">
        <v>3046</v>
      </c>
      <c r="G3" s="0" t="s">
        <v>113</v>
      </c>
    </row>
    <row customHeight="1" ht="11.25">
      <c r="A4" s="374" t="s">
        <v>16</v>
      </c>
      <c r="B4" s="0" t="s">
        <v>3041</v>
      </c>
      <c r="C4" s="0" t="s">
        <v>3042</v>
      </c>
      <c r="D4" s="0" t="s">
        <v>3047</v>
      </c>
      <c r="E4" s="0" t="s">
        <v>3048</v>
      </c>
      <c r="F4" s="0" t="s">
        <v>3049</v>
      </c>
      <c r="G4" s="0" t="s">
        <v>91</v>
      </c>
    </row>
    <row customHeight="1" ht="11.25">
      <c r="A5" s="374" t="s">
        <v>16</v>
      </c>
      <c r="B5" s="0" t="s">
        <v>3041</v>
      </c>
      <c r="C5" s="0" t="s">
        <v>3042</v>
      </c>
      <c r="D5" s="0" t="s">
        <v>3050</v>
      </c>
      <c r="E5" s="0" t="s">
        <v>3051</v>
      </c>
      <c r="F5" s="0" t="s">
        <v>3049</v>
      </c>
      <c r="G5" s="0" t="s">
        <v>92</v>
      </c>
    </row>
    <row customHeight="1" ht="11.25">
      <c r="A6" s="374" t="s">
        <v>16</v>
      </c>
      <c r="B6" s="0" t="s">
        <v>3041</v>
      </c>
      <c r="C6" s="0" t="s">
        <v>3042</v>
      </c>
      <c r="D6" s="0" t="s">
        <v>3052</v>
      </c>
      <c r="E6" s="0" t="s">
        <v>3053</v>
      </c>
      <c r="F6" s="0" t="s">
        <v>3049</v>
      </c>
      <c r="G6" s="0" t="s">
        <v>114</v>
      </c>
    </row>
    <row customHeight="1" ht="11.25">
      <c r="A7" s="374" t="s">
        <v>16</v>
      </c>
      <c r="B7" s="0" t="s">
        <v>3041</v>
      </c>
      <c r="C7" s="0" t="s">
        <v>3042</v>
      </c>
      <c r="D7" s="0" t="s">
        <v>3054</v>
      </c>
      <c r="E7" s="0" t="s">
        <v>3055</v>
      </c>
      <c r="F7" s="0" t="s">
        <v>3049</v>
      </c>
      <c r="G7" s="0" t="s">
        <v>93</v>
      </c>
    </row>
    <row customHeight="1" ht="11.25">
      <c r="A8" s="374" t="s">
        <v>16</v>
      </c>
      <c r="B8" s="0" t="s">
        <v>3041</v>
      </c>
      <c r="C8" s="0" t="s">
        <v>3042</v>
      </c>
      <c r="D8" s="0" t="s">
        <v>3056</v>
      </c>
      <c r="E8" s="0" t="s">
        <v>3057</v>
      </c>
      <c r="F8" s="0" t="s">
        <v>3049</v>
      </c>
      <c r="G8" s="0" t="s">
        <v>94</v>
      </c>
    </row>
    <row customHeight="1" ht="11.25">
      <c r="A9" s="374" t="s">
        <v>16</v>
      </c>
      <c r="B9" s="0" t="s">
        <v>3058</v>
      </c>
      <c r="C9" s="0" t="s">
        <v>3059</v>
      </c>
      <c r="D9" s="0" t="s">
        <v>3058</v>
      </c>
      <c r="E9" s="0" t="s">
        <v>3059</v>
      </c>
      <c r="F9" s="0" t="s">
        <v>3060</v>
      </c>
      <c r="G9" s="0" t="s">
        <v>115</v>
      </c>
    </row>
    <row customHeight="1" ht="11.25">
      <c r="A10" s="374" t="s">
        <v>16</v>
      </c>
      <c r="B10" s="0" t="s">
        <v>3061</v>
      </c>
      <c r="C10" s="0" t="s">
        <v>3062</v>
      </c>
      <c r="D10" s="0" t="s">
        <v>3061</v>
      </c>
      <c r="E10" s="0" t="s">
        <v>3062</v>
      </c>
      <c r="F10" s="0" t="s">
        <v>3060</v>
      </c>
      <c r="G10" s="0" t="s">
        <v>151</v>
      </c>
    </row>
    <row customHeight="1" ht="11.25">
      <c r="A11" s="374" t="s">
        <v>16</v>
      </c>
      <c r="B11" s="0" t="s">
        <v>3063</v>
      </c>
      <c r="C11" s="0" t="s">
        <v>3064</v>
      </c>
      <c r="D11" s="0" t="s">
        <v>3063</v>
      </c>
      <c r="E11" s="0" t="s">
        <v>3064</v>
      </c>
      <c r="F11" s="0" t="s">
        <v>3060</v>
      </c>
      <c r="G11" s="0" t="s">
        <v>152</v>
      </c>
    </row>
    <row customHeight="1" ht="11.25">
      <c r="A12" s="374" t="s">
        <v>16</v>
      </c>
      <c r="B12" s="0" t="s">
        <v>3065</v>
      </c>
      <c r="C12" s="0" t="s">
        <v>3066</v>
      </c>
      <c r="D12" s="0" t="s">
        <v>3065</v>
      </c>
      <c r="E12" s="0" t="s">
        <v>3066</v>
      </c>
      <c r="F12" s="0" t="s">
        <v>3060</v>
      </c>
      <c r="G12" s="0" t="s">
        <v>153</v>
      </c>
    </row>
    <row customHeight="1" ht="11.25">
      <c r="A13" s="374" t="s">
        <v>16</v>
      </c>
      <c r="B13" s="0" t="s">
        <v>3067</v>
      </c>
      <c r="C13" s="0" t="s">
        <v>3068</v>
      </c>
      <c r="D13" s="0" t="s">
        <v>3069</v>
      </c>
      <c r="E13" s="0" t="s">
        <v>3070</v>
      </c>
      <c r="F13" s="0" t="s">
        <v>3049</v>
      </c>
      <c r="G13" s="0" t="s">
        <v>154</v>
      </c>
    </row>
    <row customHeight="1" ht="11.25">
      <c r="A14" s="374" t="s">
        <v>16</v>
      </c>
      <c r="B14" s="0" t="s">
        <v>3067</v>
      </c>
      <c r="C14" s="0" t="s">
        <v>3068</v>
      </c>
      <c r="D14" s="0" t="s">
        <v>3067</v>
      </c>
      <c r="E14" s="0" t="s">
        <v>3068</v>
      </c>
      <c r="F14" s="0" t="s">
        <v>3043</v>
      </c>
      <c r="G14" s="0" t="s">
        <v>155</v>
      </c>
    </row>
    <row customHeight="1" ht="11.25">
      <c r="A15" s="374" t="s">
        <v>16</v>
      </c>
      <c r="B15" s="0" t="s">
        <v>3067</v>
      </c>
      <c r="C15" s="0" t="s">
        <v>3068</v>
      </c>
      <c r="D15" s="0" t="s">
        <v>3071</v>
      </c>
      <c r="E15" s="0" t="s">
        <v>3072</v>
      </c>
      <c r="F15" s="0" t="s">
        <v>3046</v>
      </c>
      <c r="G15" s="0" t="s">
        <v>156</v>
      </c>
    </row>
    <row customHeight="1" ht="11.25">
      <c r="A16" s="374" t="s">
        <v>16</v>
      </c>
      <c r="B16" s="0" t="s">
        <v>3067</v>
      </c>
      <c r="C16" s="0" t="s">
        <v>3068</v>
      </c>
      <c r="D16" s="0" t="s">
        <v>3073</v>
      </c>
      <c r="E16" s="0" t="s">
        <v>3074</v>
      </c>
      <c r="F16" s="0" t="s">
        <v>3049</v>
      </c>
      <c r="G16" s="0" t="s">
        <v>1466</v>
      </c>
    </row>
    <row customHeight="1" ht="11.25">
      <c r="A17" s="374" t="s">
        <v>16</v>
      </c>
      <c r="B17" s="0" t="s">
        <v>3067</v>
      </c>
      <c r="C17" s="0" t="s">
        <v>3068</v>
      </c>
      <c r="D17" s="0" t="s">
        <v>3075</v>
      </c>
      <c r="E17" s="0" t="s">
        <v>3076</v>
      </c>
      <c r="F17" s="0" t="s">
        <v>3049</v>
      </c>
      <c r="G17" s="0" t="s">
        <v>1472</v>
      </c>
    </row>
    <row customHeight="1" ht="11.25">
      <c r="A18" s="374" t="s">
        <v>16</v>
      </c>
      <c r="B18" s="0" t="s">
        <v>3067</v>
      </c>
      <c r="C18" s="0" t="s">
        <v>3068</v>
      </c>
      <c r="D18" s="0" t="s">
        <v>3077</v>
      </c>
      <c r="E18" s="0" t="s">
        <v>3078</v>
      </c>
      <c r="F18" s="0" t="s">
        <v>3049</v>
      </c>
      <c r="G18" s="0" t="s">
        <v>1484</v>
      </c>
    </row>
    <row customHeight="1" ht="11.25">
      <c r="A19" s="374" t="s">
        <v>16</v>
      </c>
      <c r="B19" s="0" t="s">
        <v>3067</v>
      </c>
      <c r="C19" s="0" t="s">
        <v>3068</v>
      </c>
      <c r="D19" s="0" t="s">
        <v>3079</v>
      </c>
      <c r="E19" s="0" t="s">
        <v>3080</v>
      </c>
      <c r="F19" s="0" t="s">
        <v>3049</v>
      </c>
      <c r="G19" s="0" t="s">
        <v>1498</v>
      </c>
    </row>
    <row customHeight="1" ht="11.25">
      <c r="A20" s="374" t="s">
        <v>16</v>
      </c>
      <c r="B20" s="0" t="s">
        <v>3081</v>
      </c>
      <c r="C20" s="0" t="s">
        <v>3082</v>
      </c>
      <c r="D20" s="0" t="s">
        <v>3083</v>
      </c>
      <c r="E20" s="0" t="s">
        <v>3084</v>
      </c>
      <c r="F20" s="0" t="s">
        <v>3049</v>
      </c>
      <c r="G20" s="0" t="s">
        <v>1510</v>
      </c>
    </row>
    <row customHeight="1" ht="11.25">
      <c r="A21" s="374" t="s">
        <v>16</v>
      </c>
      <c r="B21" s="0" t="s">
        <v>3081</v>
      </c>
      <c r="C21" s="0" t="s">
        <v>3082</v>
      </c>
      <c r="D21" s="0" t="s">
        <v>3085</v>
      </c>
      <c r="E21" s="0" t="s">
        <v>3086</v>
      </c>
      <c r="F21" s="0" t="s">
        <v>3049</v>
      </c>
      <c r="G21" s="0" t="s">
        <v>1519</v>
      </c>
    </row>
    <row customHeight="1" ht="11.25">
      <c r="A22" s="374" t="s">
        <v>16</v>
      </c>
      <c r="B22" s="0" t="s">
        <v>3081</v>
      </c>
      <c r="C22" s="0" t="s">
        <v>3082</v>
      </c>
      <c r="D22" s="0" t="s">
        <v>3087</v>
      </c>
      <c r="E22" s="0" t="s">
        <v>3088</v>
      </c>
      <c r="F22" s="0" t="s">
        <v>3049</v>
      </c>
      <c r="G22" s="0" t="s">
        <v>1535</v>
      </c>
    </row>
    <row customHeight="1" ht="11.25">
      <c r="A23" s="374" t="s">
        <v>16</v>
      </c>
      <c r="B23" s="0" t="s">
        <v>3081</v>
      </c>
      <c r="C23" s="0" t="s">
        <v>3082</v>
      </c>
      <c r="D23" s="0" t="s">
        <v>3089</v>
      </c>
      <c r="E23" s="0" t="s">
        <v>3090</v>
      </c>
      <c r="F23" s="0" t="s">
        <v>3049</v>
      </c>
      <c r="G23" s="0" t="s">
        <v>1542</v>
      </c>
    </row>
    <row customHeight="1" ht="11.25">
      <c r="A24" s="374" t="s">
        <v>16</v>
      </c>
      <c r="B24" s="0" t="s">
        <v>3081</v>
      </c>
      <c r="C24" s="0" t="s">
        <v>3082</v>
      </c>
      <c r="D24" s="0" t="s">
        <v>3081</v>
      </c>
      <c r="E24" s="0" t="s">
        <v>3082</v>
      </c>
      <c r="F24" s="0" t="s">
        <v>3043</v>
      </c>
      <c r="G24" s="0" t="s">
        <v>1550</v>
      </c>
    </row>
    <row customHeight="1" ht="11.25">
      <c r="A25" s="374" t="s">
        <v>16</v>
      </c>
      <c r="B25" s="0" t="s">
        <v>3081</v>
      </c>
      <c r="C25" s="0" t="s">
        <v>3082</v>
      </c>
      <c r="D25" s="0" t="s">
        <v>3091</v>
      </c>
      <c r="E25" s="0" t="s">
        <v>3092</v>
      </c>
      <c r="F25" s="0" t="s">
        <v>3049</v>
      </c>
      <c r="G25" s="0" t="s">
        <v>1557</v>
      </c>
    </row>
    <row customHeight="1" ht="11.25">
      <c r="A26" s="374" t="s">
        <v>16</v>
      </c>
      <c r="B26" s="0" t="s">
        <v>3081</v>
      </c>
      <c r="C26" s="0" t="s">
        <v>3082</v>
      </c>
      <c r="D26" s="0" t="s">
        <v>3093</v>
      </c>
      <c r="E26" s="0" t="s">
        <v>3094</v>
      </c>
      <c r="F26" s="0" t="s">
        <v>3049</v>
      </c>
      <c r="G26" s="0" t="s">
        <v>1561</v>
      </c>
    </row>
    <row customHeight="1" ht="11.25">
      <c r="A27" s="374" t="s">
        <v>16</v>
      </c>
      <c r="B27" s="0" t="s">
        <v>3081</v>
      </c>
      <c r="C27" s="0" t="s">
        <v>3082</v>
      </c>
      <c r="D27" s="0" t="s">
        <v>3095</v>
      </c>
      <c r="E27" s="0" t="s">
        <v>3096</v>
      </c>
      <c r="F27" s="0" t="s">
        <v>3049</v>
      </c>
      <c r="G27" s="0" t="s">
        <v>1566</v>
      </c>
    </row>
    <row customHeight="1" ht="11.25">
      <c r="A28" s="374" t="s">
        <v>16</v>
      </c>
      <c r="B28" s="0" t="s">
        <v>3097</v>
      </c>
      <c r="C28" s="0" t="s">
        <v>3098</v>
      </c>
      <c r="D28" s="0" t="s">
        <v>3099</v>
      </c>
      <c r="E28" s="0" t="s">
        <v>3100</v>
      </c>
      <c r="F28" s="0" t="s">
        <v>3049</v>
      </c>
      <c r="G28" s="0" t="s">
        <v>1574</v>
      </c>
    </row>
    <row customHeight="1" ht="11.25">
      <c r="A29" s="374" t="s">
        <v>16</v>
      </c>
      <c r="B29" s="0" t="s">
        <v>3097</v>
      </c>
      <c r="C29" s="0" t="s">
        <v>3098</v>
      </c>
      <c r="D29" s="0" t="s">
        <v>3101</v>
      </c>
      <c r="E29" s="0" t="s">
        <v>3102</v>
      </c>
      <c r="F29" s="0" t="s">
        <v>3049</v>
      </c>
      <c r="G29" s="0" t="s">
        <v>1576</v>
      </c>
    </row>
    <row customHeight="1" ht="11.25">
      <c r="A30" s="374" t="s">
        <v>16</v>
      </c>
      <c r="B30" s="0" t="s">
        <v>3097</v>
      </c>
      <c r="C30" s="0" t="s">
        <v>3098</v>
      </c>
      <c r="D30" s="0" t="s">
        <v>3097</v>
      </c>
      <c r="E30" s="0" t="s">
        <v>3098</v>
      </c>
      <c r="F30" s="0" t="s">
        <v>3043</v>
      </c>
      <c r="G30" s="0" t="s">
        <v>1579</v>
      </c>
    </row>
    <row customHeight="1" ht="11.25">
      <c r="A31" s="374" t="s">
        <v>16</v>
      </c>
      <c r="B31" s="0" t="s">
        <v>3097</v>
      </c>
      <c r="C31" s="0" t="s">
        <v>3098</v>
      </c>
      <c r="D31" s="0" t="s">
        <v>3103</v>
      </c>
      <c r="E31" s="0" t="s">
        <v>3104</v>
      </c>
      <c r="F31" s="0" t="s">
        <v>3046</v>
      </c>
      <c r="G31" s="0" t="s">
        <v>1585</v>
      </c>
    </row>
    <row customHeight="1" ht="11.25">
      <c r="A32" s="374" t="s">
        <v>16</v>
      </c>
      <c r="B32" s="0" t="s">
        <v>3097</v>
      </c>
      <c r="C32" s="0" t="s">
        <v>3098</v>
      </c>
      <c r="D32" s="0" t="s">
        <v>3105</v>
      </c>
      <c r="E32" s="0" t="s">
        <v>3106</v>
      </c>
      <c r="F32" s="0" t="s">
        <v>3049</v>
      </c>
      <c r="G32" s="0" t="s">
        <v>1587</v>
      </c>
    </row>
    <row customHeight="1" ht="11.25">
      <c r="A33" s="374" t="s">
        <v>16</v>
      </c>
      <c r="B33" s="0" t="s">
        <v>3097</v>
      </c>
      <c r="C33" s="0" t="s">
        <v>3098</v>
      </c>
      <c r="D33" s="0" t="s">
        <v>3107</v>
      </c>
      <c r="E33" s="0" t="s">
        <v>3108</v>
      </c>
      <c r="F33" s="0" t="s">
        <v>3049</v>
      </c>
      <c r="G33" s="0" t="s">
        <v>1589</v>
      </c>
    </row>
    <row customHeight="1" ht="11.25">
      <c r="A34" s="374" t="s">
        <v>16</v>
      </c>
      <c r="B34" s="0" t="s">
        <v>3109</v>
      </c>
      <c r="C34" s="0" t="s">
        <v>3110</v>
      </c>
      <c r="D34" s="0" t="s">
        <v>3109</v>
      </c>
      <c r="E34" s="0" t="s">
        <v>3110</v>
      </c>
      <c r="F34" s="0" t="s">
        <v>3111</v>
      </c>
      <c r="G34" s="0" t="s">
        <v>1591</v>
      </c>
    </row>
    <row customHeight="1" ht="11.25">
      <c r="A35" s="374" t="s">
        <v>16</v>
      </c>
      <c r="B35" s="0" t="s">
        <v>3112</v>
      </c>
      <c r="C35" s="0" t="s">
        <v>3113</v>
      </c>
      <c r="D35" s="0" t="s">
        <v>3114</v>
      </c>
      <c r="E35" s="0" t="s">
        <v>3115</v>
      </c>
      <c r="F35" s="0" t="s">
        <v>3049</v>
      </c>
      <c r="G35" s="0" t="s">
        <v>1596</v>
      </c>
    </row>
    <row customHeight="1" ht="11.25">
      <c r="A36" s="374" t="s">
        <v>16</v>
      </c>
      <c r="B36" s="0" t="s">
        <v>3112</v>
      </c>
      <c r="C36" s="0" t="s">
        <v>3113</v>
      </c>
      <c r="D36" s="0" t="s">
        <v>3116</v>
      </c>
      <c r="E36" s="0" t="s">
        <v>3117</v>
      </c>
      <c r="F36" s="0" t="s">
        <v>3049</v>
      </c>
      <c r="G36" s="0" t="s">
        <v>1601</v>
      </c>
    </row>
    <row customHeight="1" ht="11.25">
      <c r="A37" s="374" t="s">
        <v>16</v>
      </c>
      <c r="B37" s="0" t="s">
        <v>3112</v>
      </c>
      <c r="C37" s="0" t="s">
        <v>3113</v>
      </c>
      <c r="D37" s="0" t="s">
        <v>3118</v>
      </c>
      <c r="E37" s="0" t="s">
        <v>3119</v>
      </c>
      <c r="F37" s="0" t="s">
        <v>3049</v>
      </c>
      <c r="G37" s="0" t="s">
        <v>1605</v>
      </c>
    </row>
    <row customHeight="1" ht="11.25">
      <c r="A38" s="374" t="s">
        <v>16</v>
      </c>
      <c r="B38" s="0" t="s">
        <v>3112</v>
      </c>
      <c r="C38" s="0" t="s">
        <v>3113</v>
      </c>
      <c r="D38" s="0" t="s">
        <v>3120</v>
      </c>
      <c r="E38" s="0" t="s">
        <v>3121</v>
      </c>
      <c r="F38" s="0" t="s">
        <v>3049</v>
      </c>
      <c r="G38" s="0" t="s">
        <v>1613</v>
      </c>
    </row>
    <row customHeight="1" ht="11.25">
      <c r="A39" s="374" t="s">
        <v>16</v>
      </c>
      <c r="B39" s="0" t="s">
        <v>3112</v>
      </c>
      <c r="C39" s="0" t="s">
        <v>3113</v>
      </c>
      <c r="D39" s="0" t="s">
        <v>3122</v>
      </c>
      <c r="E39" s="0" t="s">
        <v>3123</v>
      </c>
      <c r="F39" s="0" t="s">
        <v>3046</v>
      </c>
      <c r="G39" s="0" t="s">
        <v>1619</v>
      </c>
    </row>
    <row customHeight="1" ht="11.25">
      <c r="A40" s="374" t="s">
        <v>16</v>
      </c>
      <c r="B40" s="0" t="s">
        <v>3112</v>
      </c>
      <c r="C40" s="0" t="s">
        <v>3113</v>
      </c>
      <c r="D40" s="0" t="s">
        <v>3124</v>
      </c>
      <c r="E40" s="0" t="s">
        <v>3125</v>
      </c>
      <c r="F40" s="0" t="s">
        <v>3049</v>
      </c>
      <c r="G40" s="0" t="s">
        <v>1624</v>
      </c>
    </row>
    <row customHeight="1" ht="11.25">
      <c r="A41" s="374" t="s">
        <v>16</v>
      </c>
      <c r="B41" s="0" t="s">
        <v>3112</v>
      </c>
      <c r="C41" s="0" t="s">
        <v>3113</v>
      </c>
      <c r="D41" s="0" t="s">
        <v>3126</v>
      </c>
      <c r="E41" s="0" t="s">
        <v>3127</v>
      </c>
      <c r="F41" s="0" t="s">
        <v>3046</v>
      </c>
      <c r="G41" s="0" t="s">
        <v>1628</v>
      </c>
    </row>
    <row customHeight="1" ht="11.25">
      <c r="A42" s="374" t="s">
        <v>16</v>
      </c>
      <c r="B42" s="0" t="s">
        <v>3112</v>
      </c>
      <c r="C42" s="0" t="s">
        <v>3113</v>
      </c>
      <c r="D42" s="0" t="s">
        <v>3128</v>
      </c>
      <c r="E42" s="0" t="s">
        <v>3129</v>
      </c>
      <c r="F42" s="0" t="s">
        <v>3049</v>
      </c>
      <c r="G42" s="0" t="s">
        <v>1631</v>
      </c>
    </row>
    <row customHeight="1" ht="11.25">
      <c r="A43" s="374" t="s">
        <v>16</v>
      </c>
      <c r="B43" s="0" t="s">
        <v>3112</v>
      </c>
      <c r="C43" s="0" t="s">
        <v>3113</v>
      </c>
      <c r="D43" s="0" t="s">
        <v>3130</v>
      </c>
      <c r="E43" s="0" t="s">
        <v>3131</v>
      </c>
      <c r="F43" s="0" t="s">
        <v>3049</v>
      </c>
      <c r="G43" s="0" t="s">
        <v>1638</v>
      </c>
    </row>
    <row customHeight="1" ht="11.25">
      <c r="A44" s="374" t="s">
        <v>16</v>
      </c>
      <c r="B44" s="0" t="s">
        <v>3112</v>
      </c>
      <c r="C44" s="0" t="s">
        <v>3113</v>
      </c>
      <c r="D44" s="0" t="s">
        <v>3112</v>
      </c>
      <c r="E44" s="0" t="s">
        <v>3113</v>
      </c>
      <c r="F44" s="0" t="s">
        <v>3043</v>
      </c>
      <c r="G44" s="0" t="s">
        <v>1647</v>
      </c>
    </row>
    <row customHeight="1" ht="11.25">
      <c r="A45" s="374" t="s">
        <v>16</v>
      </c>
      <c r="B45" s="0" t="s">
        <v>3112</v>
      </c>
      <c r="C45" s="0" t="s">
        <v>3113</v>
      </c>
      <c r="D45" s="0" t="s">
        <v>3132</v>
      </c>
      <c r="E45" s="0" t="s">
        <v>3133</v>
      </c>
      <c r="F45" s="0" t="s">
        <v>3049</v>
      </c>
      <c r="G45" s="0" t="s">
        <v>1652</v>
      </c>
    </row>
    <row customHeight="1" ht="11.25">
      <c r="A46" s="374" t="s">
        <v>16</v>
      </c>
      <c r="B46" s="0" t="s">
        <v>3112</v>
      </c>
      <c r="C46" s="0" t="s">
        <v>3113</v>
      </c>
      <c r="D46" s="0" t="s">
        <v>3134</v>
      </c>
      <c r="E46" s="0" t="s">
        <v>3135</v>
      </c>
      <c r="F46" s="0" t="s">
        <v>3049</v>
      </c>
      <c r="G46" s="0" t="s">
        <v>1656</v>
      </c>
    </row>
    <row customHeight="1" ht="11.25">
      <c r="A47" s="374" t="s">
        <v>16</v>
      </c>
      <c r="B47" s="0" t="s">
        <v>3112</v>
      </c>
      <c r="C47" s="0" t="s">
        <v>3113</v>
      </c>
      <c r="D47" s="0" t="s">
        <v>3136</v>
      </c>
      <c r="E47" s="0" t="s">
        <v>3137</v>
      </c>
      <c r="F47" s="0" t="s">
        <v>3049</v>
      </c>
      <c r="G47" s="0" t="s">
        <v>1662</v>
      </c>
    </row>
    <row customHeight="1" ht="11.25">
      <c r="A48" s="374" t="s">
        <v>16</v>
      </c>
      <c r="B48" s="0" t="s">
        <v>3112</v>
      </c>
      <c r="C48" s="0" t="s">
        <v>3113</v>
      </c>
      <c r="D48" s="0" t="s">
        <v>3138</v>
      </c>
      <c r="E48" s="0" t="s">
        <v>3139</v>
      </c>
      <c r="F48" s="0" t="s">
        <v>3049</v>
      </c>
      <c r="G48" s="0" t="s">
        <v>1667</v>
      </c>
    </row>
    <row customHeight="1" ht="11.25">
      <c r="A49" s="374" t="s">
        <v>16</v>
      </c>
      <c r="B49" s="0" t="s">
        <v>3112</v>
      </c>
      <c r="C49" s="0" t="s">
        <v>3113</v>
      </c>
      <c r="D49" s="0" t="s">
        <v>3140</v>
      </c>
      <c r="E49" s="0" t="s">
        <v>3141</v>
      </c>
      <c r="F49" s="0" t="s">
        <v>3049</v>
      </c>
      <c r="G49" s="0" t="s">
        <v>1670</v>
      </c>
    </row>
    <row customHeight="1" ht="11.25">
      <c r="A50" s="374" t="s">
        <v>16</v>
      </c>
      <c r="B50" s="0" t="s">
        <v>3112</v>
      </c>
      <c r="C50" s="0" t="s">
        <v>3113</v>
      </c>
      <c r="D50" s="0" t="s">
        <v>3142</v>
      </c>
      <c r="E50" s="0" t="s">
        <v>3143</v>
      </c>
      <c r="F50" s="0" t="s">
        <v>3049</v>
      </c>
      <c r="G50" s="0" t="s">
        <v>1674</v>
      </c>
    </row>
    <row customHeight="1" ht="11.25">
      <c r="A51" s="374" t="s">
        <v>16</v>
      </c>
      <c r="B51" s="0" t="s">
        <v>3112</v>
      </c>
      <c r="C51" s="0" t="s">
        <v>3113</v>
      </c>
      <c r="D51" s="0" t="s">
        <v>3144</v>
      </c>
      <c r="E51" s="0" t="s">
        <v>3145</v>
      </c>
      <c r="F51" s="0" t="s">
        <v>3049</v>
      </c>
      <c r="G51" s="0" t="s">
        <v>1678</v>
      </c>
    </row>
    <row customHeight="1" ht="11.25">
      <c r="A52" s="374" t="s">
        <v>16</v>
      </c>
      <c r="B52" s="0" t="s">
        <v>3112</v>
      </c>
      <c r="C52" s="0" t="s">
        <v>3113</v>
      </c>
      <c r="D52" s="0" t="s">
        <v>3146</v>
      </c>
      <c r="E52" s="0" t="s">
        <v>3147</v>
      </c>
      <c r="F52" s="0" t="s">
        <v>3049</v>
      </c>
      <c r="G52" s="0" t="s">
        <v>1682</v>
      </c>
    </row>
    <row customHeight="1" ht="11.25">
      <c r="A53" s="374" t="s">
        <v>16</v>
      </c>
      <c r="B53" s="0" t="s">
        <v>3112</v>
      </c>
      <c r="C53" s="0" t="s">
        <v>3113</v>
      </c>
      <c r="D53" s="0" t="s">
        <v>3148</v>
      </c>
      <c r="E53" s="0" t="s">
        <v>3149</v>
      </c>
      <c r="F53" s="0" t="s">
        <v>3049</v>
      </c>
      <c r="G53" s="0" t="s">
        <v>1684</v>
      </c>
    </row>
    <row customHeight="1" ht="11.25">
      <c r="A54" s="374" t="s">
        <v>16</v>
      </c>
      <c r="B54" s="0" t="s">
        <v>3112</v>
      </c>
      <c r="C54" s="0" t="s">
        <v>3113</v>
      </c>
      <c r="D54" s="0" t="s">
        <v>3150</v>
      </c>
      <c r="E54" s="0" t="s">
        <v>3151</v>
      </c>
      <c r="F54" s="0" t="s">
        <v>3049</v>
      </c>
      <c r="G54" s="0" t="s">
        <v>1687</v>
      </c>
    </row>
    <row customHeight="1" ht="11.25">
      <c r="A55" s="374" t="s">
        <v>16</v>
      </c>
      <c r="B55" s="0" t="s">
        <v>3112</v>
      </c>
      <c r="C55" s="0" t="s">
        <v>3113</v>
      </c>
      <c r="D55" s="0" t="s">
        <v>3152</v>
      </c>
      <c r="E55" s="0" t="s">
        <v>3153</v>
      </c>
      <c r="F55" s="0" t="s">
        <v>3049</v>
      </c>
      <c r="G55" s="0" t="s">
        <v>1691</v>
      </c>
    </row>
    <row customHeight="1" ht="11.25">
      <c r="A56" s="374" t="s">
        <v>16</v>
      </c>
      <c r="B56" s="0" t="s">
        <v>3112</v>
      </c>
      <c r="C56" s="0" t="s">
        <v>3113</v>
      </c>
      <c r="D56" s="0" t="s">
        <v>3154</v>
      </c>
      <c r="E56" s="0" t="s">
        <v>3155</v>
      </c>
      <c r="F56" s="0" t="s">
        <v>3046</v>
      </c>
      <c r="G56" s="0" t="s">
        <v>1694</v>
      </c>
    </row>
    <row customHeight="1" ht="11.25">
      <c r="A57" s="374" t="s">
        <v>16</v>
      </c>
      <c r="B57" s="0" t="s">
        <v>3112</v>
      </c>
      <c r="C57" s="0" t="s">
        <v>3113</v>
      </c>
      <c r="D57" s="0" t="s">
        <v>3156</v>
      </c>
      <c r="E57" s="0" t="s">
        <v>3157</v>
      </c>
      <c r="F57" s="0" t="s">
        <v>3049</v>
      </c>
      <c r="G57" s="0" t="s">
        <v>1697</v>
      </c>
    </row>
    <row customHeight="1" ht="11.25">
      <c r="A58" s="374" t="s">
        <v>16</v>
      </c>
      <c r="B58" s="0" t="s">
        <v>3112</v>
      </c>
      <c r="C58" s="0" t="s">
        <v>3113</v>
      </c>
      <c r="D58" s="0" t="s">
        <v>3158</v>
      </c>
      <c r="E58" s="0" t="s">
        <v>3159</v>
      </c>
      <c r="F58" s="0" t="s">
        <v>3049</v>
      </c>
      <c r="G58" s="0" t="s">
        <v>1700</v>
      </c>
    </row>
    <row customHeight="1" ht="11.25">
      <c r="A59" s="374" t="s">
        <v>16</v>
      </c>
      <c r="B59" s="0" t="s">
        <v>3112</v>
      </c>
      <c r="C59" s="0" t="s">
        <v>3113</v>
      </c>
      <c r="D59" s="0" t="s">
        <v>3160</v>
      </c>
      <c r="E59" s="0" t="s">
        <v>3161</v>
      </c>
      <c r="F59" s="0" t="s">
        <v>3049</v>
      </c>
      <c r="G59" s="0" t="s">
        <v>1704</v>
      </c>
    </row>
    <row customHeight="1" ht="11.25">
      <c r="A60" s="374" t="s">
        <v>16</v>
      </c>
      <c r="B60" s="0" t="s">
        <v>3162</v>
      </c>
      <c r="C60" s="0" t="s">
        <v>3163</v>
      </c>
      <c r="D60" s="0" t="s">
        <v>3164</v>
      </c>
      <c r="E60" s="0" t="s">
        <v>3165</v>
      </c>
      <c r="F60" s="0" t="s">
        <v>3049</v>
      </c>
      <c r="G60" s="0" t="s">
        <v>1707</v>
      </c>
    </row>
    <row customHeight="1" ht="11.25">
      <c r="A61" s="374" t="s">
        <v>16</v>
      </c>
      <c r="B61" s="0" t="s">
        <v>3162</v>
      </c>
      <c r="C61" s="0" t="s">
        <v>3163</v>
      </c>
      <c r="D61" s="0" t="s">
        <v>3166</v>
      </c>
      <c r="E61" s="0" t="s">
        <v>3167</v>
      </c>
      <c r="F61" s="0" t="s">
        <v>3049</v>
      </c>
      <c r="G61" s="0" t="s">
        <v>3168</v>
      </c>
    </row>
    <row customHeight="1" ht="11.25">
      <c r="A62" s="374" t="s">
        <v>16</v>
      </c>
      <c r="B62" s="0" t="s">
        <v>3162</v>
      </c>
      <c r="C62" s="0" t="s">
        <v>3163</v>
      </c>
      <c r="D62" s="0" t="s">
        <v>3169</v>
      </c>
      <c r="E62" s="0" t="s">
        <v>3170</v>
      </c>
      <c r="F62" s="0" t="s">
        <v>3049</v>
      </c>
      <c r="G62" s="0" t="s">
        <v>3171</v>
      </c>
    </row>
    <row customHeight="1" ht="11.25">
      <c r="A63" s="374" t="s">
        <v>16</v>
      </c>
      <c r="B63" s="0" t="s">
        <v>3162</v>
      </c>
      <c r="C63" s="0" t="s">
        <v>3163</v>
      </c>
      <c r="D63" s="0" t="s">
        <v>3172</v>
      </c>
      <c r="E63" s="0" t="s">
        <v>3173</v>
      </c>
      <c r="F63" s="0" t="s">
        <v>3049</v>
      </c>
      <c r="G63" s="0" t="s">
        <v>3174</v>
      </c>
    </row>
    <row customHeight="1" ht="11.25">
      <c r="A64" s="374" t="s">
        <v>16</v>
      </c>
      <c r="B64" s="0" t="s">
        <v>3162</v>
      </c>
      <c r="C64" s="0" t="s">
        <v>3163</v>
      </c>
      <c r="D64" s="0" t="s">
        <v>3162</v>
      </c>
      <c r="E64" s="0" t="s">
        <v>3163</v>
      </c>
      <c r="F64" s="0" t="s">
        <v>3043</v>
      </c>
      <c r="G64" s="0" t="s">
        <v>3175</v>
      </c>
    </row>
    <row customHeight="1" ht="11.25">
      <c r="A65" s="374" t="s">
        <v>16</v>
      </c>
      <c r="B65" s="0" t="s">
        <v>3162</v>
      </c>
      <c r="C65" s="0" t="s">
        <v>3163</v>
      </c>
      <c r="D65" s="0" t="s">
        <v>3176</v>
      </c>
      <c r="E65" s="0" t="s">
        <v>3177</v>
      </c>
      <c r="F65" s="0" t="s">
        <v>3049</v>
      </c>
      <c r="G65" s="0" t="s">
        <v>3178</v>
      </c>
    </row>
    <row customHeight="1" ht="11.25">
      <c r="A66" s="374" t="s">
        <v>16</v>
      </c>
      <c r="B66" s="0" t="s">
        <v>3162</v>
      </c>
      <c r="C66" s="0" t="s">
        <v>3163</v>
      </c>
      <c r="D66" s="0" t="s">
        <v>3179</v>
      </c>
      <c r="E66" s="0" t="s">
        <v>3180</v>
      </c>
      <c r="F66" s="0" t="s">
        <v>3049</v>
      </c>
      <c r="G66" s="0" t="s">
        <v>3181</v>
      </c>
    </row>
    <row customHeight="1" ht="11.25">
      <c r="A67" s="374" t="s">
        <v>16</v>
      </c>
      <c r="B67" s="0" t="s">
        <v>3162</v>
      </c>
      <c r="C67" s="0" t="s">
        <v>3163</v>
      </c>
      <c r="D67" s="0" t="s">
        <v>3182</v>
      </c>
      <c r="E67" s="0" t="s">
        <v>3183</v>
      </c>
      <c r="F67" s="0" t="s">
        <v>3049</v>
      </c>
      <c r="G67" s="0" t="s">
        <v>2025</v>
      </c>
    </row>
    <row customHeight="1" ht="11.25">
      <c r="A68" s="374" t="s">
        <v>16</v>
      </c>
      <c r="B68" s="0" t="s">
        <v>3162</v>
      </c>
      <c r="C68" s="0" t="s">
        <v>3163</v>
      </c>
      <c r="D68" s="0" t="s">
        <v>3184</v>
      </c>
      <c r="E68" s="0" t="s">
        <v>3185</v>
      </c>
      <c r="F68" s="0" t="s">
        <v>3049</v>
      </c>
      <c r="G68" s="0" t="s">
        <v>3186</v>
      </c>
    </row>
    <row customHeight="1" ht="11.25">
      <c r="A69" s="374" t="s">
        <v>16</v>
      </c>
      <c r="B69" s="0" t="s">
        <v>3162</v>
      </c>
      <c r="C69" s="0" t="s">
        <v>3163</v>
      </c>
      <c r="D69" s="0" t="s">
        <v>3187</v>
      </c>
      <c r="E69" s="0" t="s">
        <v>3188</v>
      </c>
      <c r="F69" s="0" t="s">
        <v>3049</v>
      </c>
      <c r="G69" s="0" t="s">
        <v>2228</v>
      </c>
    </row>
    <row customHeight="1" ht="11.25">
      <c r="A70" s="374" t="s">
        <v>16</v>
      </c>
      <c r="B70" s="0" t="s">
        <v>3162</v>
      </c>
      <c r="C70" s="0" t="s">
        <v>3163</v>
      </c>
      <c r="D70" s="0" t="s">
        <v>3189</v>
      </c>
      <c r="E70" s="0" t="s">
        <v>3190</v>
      </c>
      <c r="F70" s="0" t="s">
        <v>3191</v>
      </c>
      <c r="G70" s="0" t="s">
        <v>3192</v>
      </c>
    </row>
    <row customHeight="1" ht="11.25">
      <c r="A71" s="374" t="s">
        <v>16</v>
      </c>
      <c r="B71" s="0" t="s">
        <v>3162</v>
      </c>
      <c r="C71" s="0" t="s">
        <v>3163</v>
      </c>
      <c r="D71" s="0" t="s">
        <v>3193</v>
      </c>
      <c r="E71" s="0" t="s">
        <v>3194</v>
      </c>
      <c r="F71" s="0" t="s">
        <v>3046</v>
      </c>
      <c r="G71" s="0" t="s">
        <v>3195</v>
      </c>
    </row>
    <row customHeight="1" ht="11.25">
      <c r="A72" s="374" t="s">
        <v>16</v>
      </c>
      <c r="B72" s="0" t="s">
        <v>3162</v>
      </c>
      <c r="C72" s="0" t="s">
        <v>3163</v>
      </c>
      <c r="D72" s="0" t="s">
        <v>3196</v>
      </c>
      <c r="E72" s="0" t="s">
        <v>3197</v>
      </c>
      <c r="F72" s="0" t="s">
        <v>3049</v>
      </c>
      <c r="G72" s="0" t="s">
        <v>3198</v>
      </c>
    </row>
    <row customHeight="1" ht="11.25">
      <c r="A73" s="374" t="s">
        <v>16</v>
      </c>
      <c r="B73" s="0" t="s">
        <v>3199</v>
      </c>
      <c r="C73" s="0" t="s">
        <v>3200</v>
      </c>
      <c r="D73" s="0" t="s">
        <v>3199</v>
      </c>
      <c r="E73" s="0" t="s">
        <v>3200</v>
      </c>
      <c r="F73" s="0" t="s">
        <v>3111</v>
      </c>
      <c r="G73" s="0" t="s">
        <v>3201</v>
      </c>
    </row>
    <row customHeight="1" ht="11.25">
      <c r="A74" s="374" t="s">
        <v>16</v>
      </c>
      <c r="B74" s="0" t="s">
        <v>3202</v>
      </c>
      <c r="C74" s="0" t="s">
        <v>3203</v>
      </c>
      <c r="D74" s="0" t="s">
        <v>3204</v>
      </c>
      <c r="E74" s="0" t="s">
        <v>3205</v>
      </c>
      <c r="F74" s="0" t="s">
        <v>3049</v>
      </c>
      <c r="G74" s="0" t="s">
        <v>3206</v>
      </c>
    </row>
    <row customHeight="1" ht="11.25">
      <c r="A75" s="374" t="s">
        <v>16</v>
      </c>
      <c r="B75" s="0" t="s">
        <v>3202</v>
      </c>
      <c r="C75" s="0" t="s">
        <v>3203</v>
      </c>
      <c r="D75" s="0" t="s">
        <v>3207</v>
      </c>
      <c r="E75" s="0" t="s">
        <v>3208</v>
      </c>
      <c r="F75" s="0" t="s">
        <v>3049</v>
      </c>
      <c r="G75" s="0" t="s">
        <v>3209</v>
      </c>
    </row>
    <row customHeight="1" ht="11.25">
      <c r="A76" s="374" t="s">
        <v>16</v>
      </c>
      <c r="B76" s="0" t="s">
        <v>3202</v>
      </c>
      <c r="C76" s="0" t="s">
        <v>3203</v>
      </c>
      <c r="D76" s="0" t="s">
        <v>3210</v>
      </c>
      <c r="E76" s="0" t="s">
        <v>3211</v>
      </c>
      <c r="F76" s="0" t="s">
        <v>3049</v>
      </c>
      <c r="G76" s="0" t="s">
        <v>3212</v>
      </c>
    </row>
    <row customHeight="1" ht="11.25">
      <c r="A77" s="374" t="s">
        <v>16</v>
      </c>
      <c r="B77" s="0" t="s">
        <v>3202</v>
      </c>
      <c r="C77" s="0" t="s">
        <v>3203</v>
      </c>
      <c r="D77" s="0" t="s">
        <v>3213</v>
      </c>
      <c r="E77" s="0" t="s">
        <v>3214</v>
      </c>
      <c r="F77" s="0" t="s">
        <v>3049</v>
      </c>
      <c r="G77" s="0" t="s">
        <v>3215</v>
      </c>
    </row>
    <row customHeight="1" ht="11.25">
      <c r="A78" s="374" t="s">
        <v>16</v>
      </c>
      <c r="B78" s="0" t="s">
        <v>3202</v>
      </c>
      <c r="C78" s="0" t="s">
        <v>3203</v>
      </c>
      <c r="D78" s="0" t="s">
        <v>3202</v>
      </c>
      <c r="E78" s="0" t="s">
        <v>3203</v>
      </c>
      <c r="F78" s="0" t="s">
        <v>3043</v>
      </c>
      <c r="G78" s="0" t="s">
        <v>3216</v>
      </c>
    </row>
    <row customHeight="1" ht="11.25">
      <c r="A79" s="374" t="s">
        <v>16</v>
      </c>
      <c r="B79" s="0" t="s">
        <v>3202</v>
      </c>
      <c r="C79" s="0" t="s">
        <v>3203</v>
      </c>
      <c r="D79" s="0" t="s">
        <v>3217</v>
      </c>
      <c r="E79" s="0" t="s">
        <v>3218</v>
      </c>
      <c r="F79" s="0" t="s">
        <v>3191</v>
      </c>
      <c r="G79" s="0" t="s">
        <v>3219</v>
      </c>
    </row>
    <row customHeight="1" ht="11.25">
      <c r="A80" s="374" t="s">
        <v>16</v>
      </c>
      <c r="B80" s="0" t="s">
        <v>3202</v>
      </c>
      <c r="C80" s="0" t="s">
        <v>3203</v>
      </c>
      <c r="D80" s="0" t="s">
        <v>3220</v>
      </c>
      <c r="E80" s="0" t="s">
        <v>3221</v>
      </c>
      <c r="F80" s="0" t="s">
        <v>3049</v>
      </c>
      <c r="G80" s="0" t="s">
        <v>3222</v>
      </c>
    </row>
    <row customHeight="1" ht="11.25">
      <c r="A81" s="374" t="s">
        <v>16</v>
      </c>
      <c r="B81" s="0" t="s">
        <v>3202</v>
      </c>
      <c r="C81" s="0" t="s">
        <v>3203</v>
      </c>
      <c r="D81" s="0" t="s">
        <v>3223</v>
      </c>
      <c r="E81" s="0" t="s">
        <v>3224</v>
      </c>
      <c r="F81" s="0" t="s">
        <v>3049</v>
      </c>
      <c r="G81" s="0" t="s">
        <v>3225</v>
      </c>
    </row>
    <row customHeight="1" ht="11.25">
      <c r="A82" s="374" t="s">
        <v>16</v>
      </c>
      <c r="B82" s="0" t="s">
        <v>3202</v>
      </c>
      <c r="C82" s="0" t="s">
        <v>3203</v>
      </c>
      <c r="D82" s="0" t="s">
        <v>3226</v>
      </c>
      <c r="E82" s="0" t="s">
        <v>3227</v>
      </c>
      <c r="F82" s="0" t="s">
        <v>3049</v>
      </c>
      <c r="G82" s="0" t="s">
        <v>3228</v>
      </c>
    </row>
    <row customHeight="1" ht="11.25">
      <c r="A83" s="374" t="s">
        <v>16</v>
      </c>
      <c r="B83" s="0" t="s">
        <v>3202</v>
      </c>
      <c r="C83" s="0" t="s">
        <v>3203</v>
      </c>
      <c r="D83" s="0" t="s">
        <v>3229</v>
      </c>
      <c r="E83" s="0" t="s">
        <v>3230</v>
      </c>
      <c r="F83" s="0" t="s">
        <v>3049</v>
      </c>
      <c r="G83" s="0" t="s">
        <v>3231</v>
      </c>
    </row>
    <row customHeight="1" ht="11.25">
      <c r="A84" s="374" t="s">
        <v>16</v>
      </c>
      <c r="B84" s="0" t="s">
        <v>3202</v>
      </c>
      <c r="C84" s="0" t="s">
        <v>3203</v>
      </c>
      <c r="D84" s="0" t="s">
        <v>3232</v>
      </c>
      <c r="E84" s="0" t="s">
        <v>3233</v>
      </c>
      <c r="F84" s="0" t="s">
        <v>3049</v>
      </c>
      <c r="G84" s="0" t="s">
        <v>3234</v>
      </c>
    </row>
    <row customHeight="1" ht="11.25">
      <c r="A85" s="374" t="s">
        <v>16</v>
      </c>
      <c r="B85" s="0" t="s">
        <v>3235</v>
      </c>
      <c r="C85" s="0" t="s">
        <v>3236</v>
      </c>
      <c r="D85" s="0" t="s">
        <v>3237</v>
      </c>
      <c r="E85" s="0" t="s">
        <v>3238</v>
      </c>
      <c r="F85" s="0" t="s">
        <v>3049</v>
      </c>
      <c r="G85" s="0" t="s">
        <v>3239</v>
      </c>
    </row>
    <row customHeight="1" ht="11.25">
      <c r="A86" s="374" t="s">
        <v>16</v>
      </c>
      <c r="B86" s="0" t="s">
        <v>3235</v>
      </c>
      <c r="C86" s="0" t="s">
        <v>3236</v>
      </c>
      <c r="D86" s="0" t="s">
        <v>3240</v>
      </c>
      <c r="E86" s="0" t="s">
        <v>3241</v>
      </c>
      <c r="F86" s="0" t="s">
        <v>3049</v>
      </c>
      <c r="G86" s="0" t="s">
        <v>3242</v>
      </c>
    </row>
    <row customHeight="1" ht="11.25">
      <c r="A87" s="374" t="s">
        <v>16</v>
      </c>
      <c r="B87" s="0" t="s">
        <v>3235</v>
      </c>
      <c r="C87" s="0" t="s">
        <v>3236</v>
      </c>
      <c r="D87" s="0" t="s">
        <v>3243</v>
      </c>
      <c r="E87" s="0" t="s">
        <v>3244</v>
      </c>
      <c r="F87" s="0" t="s">
        <v>3049</v>
      </c>
      <c r="G87" s="0" t="s">
        <v>3245</v>
      </c>
    </row>
    <row customHeight="1" ht="11.25">
      <c r="A88" s="374" t="s">
        <v>16</v>
      </c>
      <c r="B88" s="0" t="s">
        <v>3235</v>
      </c>
      <c r="C88" s="0" t="s">
        <v>3236</v>
      </c>
      <c r="D88" s="0" t="s">
        <v>3246</v>
      </c>
      <c r="E88" s="0" t="s">
        <v>3247</v>
      </c>
      <c r="F88" s="0" t="s">
        <v>3049</v>
      </c>
      <c r="G88" s="0" t="s">
        <v>3248</v>
      </c>
    </row>
    <row customHeight="1" ht="11.25">
      <c r="A89" s="374" t="s">
        <v>16</v>
      </c>
      <c r="B89" s="0" t="s">
        <v>3235</v>
      </c>
      <c r="C89" s="0" t="s">
        <v>3236</v>
      </c>
      <c r="D89" s="0" t="s">
        <v>3249</v>
      </c>
      <c r="E89" s="0" t="s">
        <v>3250</v>
      </c>
      <c r="F89" s="0" t="s">
        <v>3049</v>
      </c>
      <c r="G89" s="0" t="s">
        <v>3251</v>
      </c>
    </row>
    <row customHeight="1" ht="11.25">
      <c r="A90" s="374" t="s">
        <v>16</v>
      </c>
      <c r="B90" s="0" t="s">
        <v>3235</v>
      </c>
      <c r="C90" s="0" t="s">
        <v>3236</v>
      </c>
      <c r="D90" s="0" t="s">
        <v>3235</v>
      </c>
      <c r="E90" s="0" t="s">
        <v>3236</v>
      </c>
      <c r="F90" s="0" t="s">
        <v>3043</v>
      </c>
      <c r="G90" s="0" t="s">
        <v>3252</v>
      </c>
    </row>
    <row customHeight="1" ht="11.25">
      <c r="A91" s="374" t="s">
        <v>16</v>
      </c>
      <c r="B91" s="0" t="s">
        <v>3235</v>
      </c>
      <c r="C91" s="0" t="s">
        <v>3236</v>
      </c>
      <c r="D91" s="0" t="s">
        <v>3253</v>
      </c>
      <c r="E91" s="0" t="s">
        <v>3254</v>
      </c>
      <c r="F91" s="0" t="s">
        <v>3049</v>
      </c>
      <c r="G91" s="0" t="s">
        <v>3255</v>
      </c>
    </row>
    <row customHeight="1" ht="11.25">
      <c r="A92" s="374" t="s">
        <v>16</v>
      </c>
      <c r="B92" s="0" t="s">
        <v>3235</v>
      </c>
      <c r="C92" s="0" t="s">
        <v>3236</v>
      </c>
      <c r="D92" s="0" t="s">
        <v>3256</v>
      </c>
      <c r="E92" s="0" t="s">
        <v>3257</v>
      </c>
      <c r="F92" s="0" t="s">
        <v>3046</v>
      </c>
      <c r="G92" s="0" t="s">
        <v>41</v>
      </c>
    </row>
    <row customHeight="1" ht="11.25">
      <c r="A93" s="374" t="s">
        <v>16</v>
      </c>
      <c r="B93" s="0" t="s">
        <v>3235</v>
      </c>
      <c r="C93" s="0" t="s">
        <v>3236</v>
      </c>
      <c r="D93" s="0" t="s">
        <v>3258</v>
      </c>
      <c r="E93" s="0" t="s">
        <v>3259</v>
      </c>
      <c r="F93" s="0" t="s">
        <v>3049</v>
      </c>
      <c r="G93" s="0" t="s">
        <v>3260</v>
      </c>
    </row>
    <row customHeight="1" ht="11.25">
      <c r="A94" s="374" t="s">
        <v>16</v>
      </c>
      <c r="B94" s="0" t="s">
        <v>3235</v>
      </c>
      <c r="C94" s="0" t="s">
        <v>3236</v>
      </c>
      <c r="D94" s="0" t="s">
        <v>3261</v>
      </c>
      <c r="E94" s="0" t="s">
        <v>3262</v>
      </c>
      <c r="F94" s="0" t="s">
        <v>3046</v>
      </c>
      <c r="G94" s="0" t="s">
        <v>3263</v>
      </c>
    </row>
    <row customHeight="1" ht="11.25">
      <c r="A95" s="374" t="s">
        <v>16</v>
      </c>
      <c r="B95" s="0" t="s">
        <v>3235</v>
      </c>
      <c r="C95" s="0" t="s">
        <v>3236</v>
      </c>
      <c r="D95" s="0" t="s">
        <v>3264</v>
      </c>
      <c r="E95" s="0" t="s">
        <v>3265</v>
      </c>
      <c r="F95" s="0" t="s">
        <v>3049</v>
      </c>
      <c r="G95" s="0" t="s">
        <v>3266</v>
      </c>
    </row>
    <row customHeight="1" ht="11.25">
      <c r="A96" s="374" t="s">
        <v>16</v>
      </c>
      <c r="B96" s="0" t="s">
        <v>3267</v>
      </c>
      <c r="C96" s="0" t="s">
        <v>3268</v>
      </c>
      <c r="D96" s="0" t="s">
        <v>3267</v>
      </c>
      <c r="E96" s="0" t="s">
        <v>3268</v>
      </c>
      <c r="F96" s="0" t="s">
        <v>3111</v>
      </c>
      <c r="G96" s="0" t="s">
        <v>3269</v>
      </c>
    </row>
    <row customHeight="1" ht="11.25">
      <c r="A97" s="374" t="s">
        <v>16</v>
      </c>
      <c r="B97" s="0" t="s">
        <v>3270</v>
      </c>
      <c r="C97" s="0" t="s">
        <v>3271</v>
      </c>
      <c r="D97" s="0" t="s">
        <v>3272</v>
      </c>
      <c r="E97" s="0" t="s">
        <v>3273</v>
      </c>
      <c r="F97" s="0" t="s">
        <v>3049</v>
      </c>
      <c r="G97" s="0" t="s">
        <v>3274</v>
      </c>
    </row>
    <row customHeight="1" ht="11.25">
      <c r="A98" s="374" t="s">
        <v>16</v>
      </c>
      <c r="B98" s="0" t="s">
        <v>3270</v>
      </c>
      <c r="C98" s="0" t="s">
        <v>3271</v>
      </c>
      <c r="D98" s="0" t="s">
        <v>3275</v>
      </c>
      <c r="E98" s="0" t="s">
        <v>3276</v>
      </c>
      <c r="F98" s="0" t="s">
        <v>3049</v>
      </c>
      <c r="G98" s="0" t="s">
        <v>3277</v>
      </c>
    </row>
    <row customHeight="1" ht="11.25">
      <c r="A99" s="374" t="s">
        <v>16</v>
      </c>
      <c r="B99" s="0" t="s">
        <v>3270</v>
      </c>
      <c r="C99" s="0" t="s">
        <v>3271</v>
      </c>
      <c r="D99" s="0" t="s">
        <v>3278</v>
      </c>
      <c r="E99" s="0" t="s">
        <v>3279</v>
      </c>
      <c r="F99" s="0" t="s">
        <v>3049</v>
      </c>
      <c r="G99" s="0" t="s">
        <v>3280</v>
      </c>
    </row>
    <row customHeight="1" ht="11.25">
      <c r="A100" s="374" t="s">
        <v>16</v>
      </c>
      <c r="B100" s="0" t="s">
        <v>3270</v>
      </c>
      <c r="C100" s="0" t="s">
        <v>3271</v>
      </c>
      <c r="D100" s="0" t="s">
        <v>3281</v>
      </c>
      <c r="E100" s="0" t="s">
        <v>3282</v>
      </c>
      <c r="F100" s="0" t="s">
        <v>3049</v>
      </c>
      <c r="G100" s="0" t="s">
        <v>3283</v>
      </c>
    </row>
    <row customHeight="1" ht="11.25">
      <c r="A101" s="374" t="s">
        <v>16</v>
      </c>
      <c r="B101" s="0" t="s">
        <v>3270</v>
      </c>
      <c r="C101" s="0" t="s">
        <v>3271</v>
      </c>
      <c r="D101" s="0" t="s">
        <v>3284</v>
      </c>
      <c r="E101" s="0" t="s">
        <v>3285</v>
      </c>
      <c r="F101" s="0" t="s">
        <v>3049</v>
      </c>
      <c r="G101" s="0" t="s">
        <v>3286</v>
      </c>
    </row>
    <row customHeight="1" ht="11.25">
      <c r="A102" s="374" t="s">
        <v>16</v>
      </c>
      <c r="B102" s="0" t="s">
        <v>3270</v>
      </c>
      <c r="C102" s="0" t="s">
        <v>3271</v>
      </c>
      <c r="D102" s="0" t="s">
        <v>3287</v>
      </c>
      <c r="E102" s="0" t="s">
        <v>3288</v>
      </c>
      <c r="F102" s="0" t="s">
        <v>3049</v>
      </c>
      <c r="G102" s="0" t="s">
        <v>3289</v>
      </c>
    </row>
    <row customHeight="1" ht="11.25">
      <c r="A103" s="374" t="s">
        <v>16</v>
      </c>
      <c r="B103" s="0" t="s">
        <v>3270</v>
      </c>
      <c r="C103" s="0" t="s">
        <v>3271</v>
      </c>
      <c r="D103" s="0" t="s">
        <v>3290</v>
      </c>
      <c r="E103" s="0" t="s">
        <v>3291</v>
      </c>
      <c r="F103" s="0" t="s">
        <v>3049</v>
      </c>
      <c r="G103" s="0" t="s">
        <v>3292</v>
      </c>
    </row>
    <row customHeight="1" ht="11.25">
      <c r="A104" s="374" t="s">
        <v>16</v>
      </c>
      <c r="B104" s="0" t="s">
        <v>3270</v>
      </c>
      <c r="C104" s="0" t="s">
        <v>3271</v>
      </c>
      <c r="D104" s="0" t="s">
        <v>3270</v>
      </c>
      <c r="E104" s="0" t="s">
        <v>3271</v>
      </c>
      <c r="F104" s="0" t="s">
        <v>3043</v>
      </c>
      <c r="G104" s="0" t="s">
        <v>3293</v>
      </c>
    </row>
    <row customHeight="1" ht="11.25">
      <c r="A105" s="374" t="s">
        <v>16</v>
      </c>
      <c r="B105" s="0" t="s">
        <v>3270</v>
      </c>
      <c r="C105" s="0" t="s">
        <v>3271</v>
      </c>
      <c r="D105" s="0" t="s">
        <v>3294</v>
      </c>
      <c r="E105" s="0" t="s">
        <v>3295</v>
      </c>
      <c r="F105" s="0" t="s">
        <v>3191</v>
      </c>
      <c r="G105" s="0" t="s">
        <v>3296</v>
      </c>
    </row>
    <row customHeight="1" ht="11.25">
      <c r="A106" s="374" t="s">
        <v>16</v>
      </c>
      <c r="B106" s="0" t="s">
        <v>3270</v>
      </c>
      <c r="C106" s="0" t="s">
        <v>3271</v>
      </c>
      <c r="D106" s="0" t="s">
        <v>3297</v>
      </c>
      <c r="E106" s="0" t="s">
        <v>3298</v>
      </c>
      <c r="F106" s="0" t="s">
        <v>3049</v>
      </c>
      <c r="G106" s="0" t="s">
        <v>3299</v>
      </c>
    </row>
    <row customHeight="1" ht="11.25">
      <c r="A107" s="374" t="s">
        <v>16</v>
      </c>
      <c r="B107" s="0" t="s">
        <v>3270</v>
      </c>
      <c r="C107" s="0" t="s">
        <v>3271</v>
      </c>
      <c r="D107" s="0" t="s">
        <v>3300</v>
      </c>
      <c r="E107" s="0" t="s">
        <v>3301</v>
      </c>
      <c r="F107" s="0" t="s">
        <v>3046</v>
      </c>
      <c r="G107" s="0" t="s">
        <v>3302</v>
      </c>
    </row>
    <row customHeight="1" ht="11.25">
      <c r="A108" s="374" t="s">
        <v>16</v>
      </c>
      <c r="B108" s="0" t="s">
        <v>3270</v>
      </c>
      <c r="C108" s="0" t="s">
        <v>3271</v>
      </c>
      <c r="D108" s="0" t="s">
        <v>3303</v>
      </c>
      <c r="E108" s="0" t="s">
        <v>3304</v>
      </c>
      <c r="F108" s="0" t="s">
        <v>3049</v>
      </c>
      <c r="G108" s="0" t="s">
        <v>3305</v>
      </c>
    </row>
    <row customHeight="1" ht="11.25">
      <c r="A109" s="374" t="s">
        <v>16</v>
      </c>
      <c r="B109" s="0" t="s">
        <v>3270</v>
      </c>
      <c r="C109" s="0" t="s">
        <v>3271</v>
      </c>
      <c r="D109" s="0" t="s">
        <v>3306</v>
      </c>
      <c r="E109" s="0" t="s">
        <v>3307</v>
      </c>
      <c r="F109" s="0" t="s">
        <v>3049</v>
      </c>
      <c r="G109" s="0" t="s">
        <v>3308</v>
      </c>
    </row>
    <row customHeight="1" ht="11.25">
      <c r="A110" s="374" t="s">
        <v>16</v>
      </c>
      <c r="B110" s="0" t="s">
        <v>3270</v>
      </c>
      <c r="C110" s="0" t="s">
        <v>3271</v>
      </c>
      <c r="D110" s="0" t="s">
        <v>3309</v>
      </c>
      <c r="E110" s="0" t="s">
        <v>3310</v>
      </c>
      <c r="F110" s="0" t="s">
        <v>3049</v>
      </c>
      <c r="G110" s="0" t="s">
        <v>3311</v>
      </c>
    </row>
    <row customHeight="1" ht="11.25">
      <c r="A111" s="374" t="s">
        <v>16</v>
      </c>
      <c r="B111" s="0" t="s">
        <v>3270</v>
      </c>
      <c r="C111" s="0" t="s">
        <v>3271</v>
      </c>
      <c r="D111" s="0" t="s">
        <v>3312</v>
      </c>
      <c r="E111" s="0" t="s">
        <v>3313</v>
      </c>
      <c r="F111" s="0" t="s">
        <v>3049</v>
      </c>
      <c r="G111" s="0" t="s">
        <v>3314</v>
      </c>
    </row>
    <row customHeight="1" ht="11.25">
      <c r="A112" s="374" t="s">
        <v>16</v>
      </c>
      <c r="B112" s="0" t="s">
        <v>3270</v>
      </c>
      <c r="C112" s="0" t="s">
        <v>3271</v>
      </c>
      <c r="D112" s="0" t="s">
        <v>3315</v>
      </c>
      <c r="E112" s="0" t="s">
        <v>3316</v>
      </c>
      <c r="F112" s="0" t="s">
        <v>3049</v>
      </c>
      <c r="G112" s="0" t="s">
        <v>3317</v>
      </c>
    </row>
    <row customHeight="1" ht="11.25">
      <c r="A113" s="374" t="s">
        <v>16</v>
      </c>
      <c r="B113" s="0" t="s">
        <v>3270</v>
      </c>
      <c r="C113" s="0" t="s">
        <v>3271</v>
      </c>
      <c r="D113" s="0" t="s">
        <v>3318</v>
      </c>
      <c r="E113" s="0" t="s">
        <v>3319</v>
      </c>
      <c r="F113" s="0" t="s">
        <v>3049</v>
      </c>
      <c r="G113" s="0" t="s">
        <v>3320</v>
      </c>
    </row>
    <row customHeight="1" ht="11.25">
      <c r="A114" s="374" t="s">
        <v>16</v>
      </c>
      <c r="B114" s="0" t="s">
        <v>3270</v>
      </c>
      <c r="C114" s="0" t="s">
        <v>3271</v>
      </c>
      <c r="D114" s="0" t="s">
        <v>3321</v>
      </c>
      <c r="E114" s="0" t="s">
        <v>3322</v>
      </c>
      <c r="F114" s="0" t="s">
        <v>3049</v>
      </c>
      <c r="G114" s="0" t="s">
        <v>3323</v>
      </c>
    </row>
    <row customHeight="1" ht="11.25">
      <c r="A115" s="374" t="s">
        <v>16</v>
      </c>
      <c r="B115" s="0" t="s">
        <v>3324</v>
      </c>
      <c r="C115" s="0" t="s">
        <v>3325</v>
      </c>
      <c r="D115" s="0" t="s">
        <v>3324</v>
      </c>
      <c r="E115" s="0" t="s">
        <v>3325</v>
      </c>
      <c r="F115" s="0" t="s">
        <v>3111</v>
      </c>
      <c r="G115" s="0" t="s">
        <v>3326</v>
      </c>
    </row>
    <row customHeight="1" ht="11.25">
      <c r="A116" s="374" t="s">
        <v>16</v>
      </c>
      <c r="B116" s="0" t="s">
        <v>3327</v>
      </c>
      <c r="C116" s="0" t="s">
        <v>3328</v>
      </c>
      <c r="D116" s="0" t="s">
        <v>3329</v>
      </c>
      <c r="E116" s="0" t="s">
        <v>3330</v>
      </c>
      <c r="F116" s="0" t="s">
        <v>3049</v>
      </c>
      <c r="G116" s="0" t="s">
        <v>3331</v>
      </c>
    </row>
    <row customHeight="1" ht="11.25">
      <c r="A117" s="374" t="s">
        <v>16</v>
      </c>
      <c r="B117" s="0" t="s">
        <v>3327</v>
      </c>
      <c r="C117" s="0" t="s">
        <v>3328</v>
      </c>
      <c r="D117" s="0" t="s">
        <v>3332</v>
      </c>
      <c r="E117" s="0" t="s">
        <v>3333</v>
      </c>
      <c r="F117" s="0" t="s">
        <v>3049</v>
      </c>
      <c r="G117" s="0" t="s">
        <v>3334</v>
      </c>
    </row>
    <row customHeight="1" ht="11.25">
      <c r="A118" s="374" t="s">
        <v>16</v>
      </c>
      <c r="B118" s="0" t="s">
        <v>3327</v>
      </c>
      <c r="C118" s="0" t="s">
        <v>3328</v>
      </c>
      <c r="D118" s="0" t="s">
        <v>3335</v>
      </c>
      <c r="E118" s="0" t="s">
        <v>3336</v>
      </c>
      <c r="F118" s="0" t="s">
        <v>3049</v>
      </c>
      <c r="G118" s="0" t="s">
        <v>3337</v>
      </c>
    </row>
    <row customHeight="1" ht="11.25">
      <c r="A119" s="374" t="s">
        <v>16</v>
      </c>
      <c r="B119" s="0" t="s">
        <v>3327</v>
      </c>
      <c r="C119" s="0" t="s">
        <v>3328</v>
      </c>
      <c r="D119" s="0" t="s">
        <v>3327</v>
      </c>
      <c r="E119" s="0" t="s">
        <v>3328</v>
      </c>
      <c r="F119" s="0" t="s">
        <v>3043</v>
      </c>
      <c r="G119" s="0" t="s">
        <v>3338</v>
      </c>
    </row>
    <row customHeight="1" ht="11.25">
      <c r="A120" s="374" t="s">
        <v>16</v>
      </c>
      <c r="B120" s="0" t="s">
        <v>3327</v>
      </c>
      <c r="C120" s="0" t="s">
        <v>3328</v>
      </c>
      <c r="D120" s="0" t="s">
        <v>3339</v>
      </c>
      <c r="E120" s="0" t="s">
        <v>3340</v>
      </c>
      <c r="F120" s="0" t="s">
        <v>3046</v>
      </c>
      <c r="G120" s="0" t="s">
        <v>3341</v>
      </c>
    </row>
    <row customHeight="1" ht="11.25">
      <c r="A121" s="374" t="s">
        <v>16</v>
      </c>
      <c r="B121" s="0" t="s">
        <v>3327</v>
      </c>
      <c r="C121" s="0" t="s">
        <v>3328</v>
      </c>
      <c r="D121" s="0" t="s">
        <v>3342</v>
      </c>
      <c r="E121" s="0" t="s">
        <v>3343</v>
      </c>
      <c r="F121" s="0" t="s">
        <v>3049</v>
      </c>
      <c r="G121" s="0" t="s">
        <v>3344</v>
      </c>
    </row>
    <row customHeight="1" ht="11.25">
      <c r="A122" s="374" t="s">
        <v>16</v>
      </c>
      <c r="B122" s="0" t="s">
        <v>102</v>
      </c>
      <c r="C122" s="0" t="s">
        <v>3345</v>
      </c>
      <c r="D122" s="0" t="s">
        <v>3346</v>
      </c>
      <c r="E122" s="0" t="s">
        <v>3347</v>
      </c>
      <c r="F122" s="0" t="s">
        <v>3049</v>
      </c>
      <c r="G122" s="0" t="s">
        <v>3348</v>
      </c>
    </row>
    <row customHeight="1" ht="11.25">
      <c r="A123" s="374" t="s">
        <v>16</v>
      </c>
      <c r="B123" s="0" t="s">
        <v>102</v>
      </c>
      <c r="C123" s="0" t="s">
        <v>3345</v>
      </c>
      <c r="D123" s="0" t="s">
        <v>3349</v>
      </c>
      <c r="E123" s="0" t="s">
        <v>3350</v>
      </c>
      <c r="F123" s="0" t="s">
        <v>3049</v>
      </c>
      <c r="G123" s="0" t="s">
        <v>3351</v>
      </c>
    </row>
    <row customHeight="1" ht="11.25">
      <c r="A124" s="374" t="s">
        <v>16</v>
      </c>
      <c r="B124" s="0" t="s">
        <v>102</v>
      </c>
      <c r="C124" s="0" t="s">
        <v>3345</v>
      </c>
      <c r="D124" s="0" t="s">
        <v>103</v>
      </c>
      <c r="E124" s="0" t="s">
        <v>104</v>
      </c>
      <c r="F124" s="0" t="s">
        <v>3191</v>
      </c>
      <c r="G124" s="0" t="s">
        <v>101</v>
      </c>
    </row>
    <row customHeight="1" ht="11.25">
      <c r="A125" s="374" t="s">
        <v>16</v>
      </c>
      <c r="B125" s="0" t="s">
        <v>102</v>
      </c>
      <c r="C125" s="0" t="s">
        <v>3345</v>
      </c>
      <c r="D125" s="0" t="s">
        <v>3300</v>
      </c>
      <c r="E125" s="0" t="s">
        <v>3352</v>
      </c>
      <c r="F125" s="0" t="s">
        <v>3049</v>
      </c>
      <c r="G125" s="0" t="s">
        <v>3353</v>
      </c>
    </row>
    <row customHeight="1" ht="11.25">
      <c r="A126" s="374" t="s">
        <v>16</v>
      </c>
      <c r="B126" s="0" t="s">
        <v>102</v>
      </c>
      <c r="C126" s="0" t="s">
        <v>3345</v>
      </c>
      <c r="D126" s="0" t="s">
        <v>3354</v>
      </c>
      <c r="E126" s="0" t="s">
        <v>3355</v>
      </c>
      <c r="F126" s="0" t="s">
        <v>3049</v>
      </c>
      <c r="G126" s="0" t="s">
        <v>3356</v>
      </c>
    </row>
    <row customHeight="1" ht="11.25">
      <c r="A127" s="374" t="s">
        <v>16</v>
      </c>
      <c r="B127" s="0" t="s">
        <v>102</v>
      </c>
      <c r="C127" s="0" t="s">
        <v>3345</v>
      </c>
      <c r="D127" s="0" t="s">
        <v>3357</v>
      </c>
      <c r="E127" s="0" t="s">
        <v>3358</v>
      </c>
      <c r="F127" s="0" t="s">
        <v>3049</v>
      </c>
      <c r="G127" s="0" t="s">
        <v>3359</v>
      </c>
    </row>
    <row customHeight="1" ht="11.25">
      <c r="A128" s="374" t="s">
        <v>16</v>
      </c>
      <c r="B128" s="0" t="s">
        <v>102</v>
      </c>
      <c r="C128" s="0" t="s">
        <v>3345</v>
      </c>
      <c r="D128" s="0" t="s">
        <v>102</v>
      </c>
      <c r="E128" s="0" t="s">
        <v>3345</v>
      </c>
      <c r="F128" s="0" t="s">
        <v>3043</v>
      </c>
      <c r="G128" s="0" t="s">
        <v>3360</v>
      </c>
    </row>
    <row customHeight="1" ht="11.25">
      <c r="A129" s="374" t="s">
        <v>16</v>
      </c>
      <c r="B129" s="0" t="s">
        <v>102</v>
      </c>
      <c r="C129" s="0" t="s">
        <v>3345</v>
      </c>
      <c r="D129" s="0" t="s">
        <v>3361</v>
      </c>
      <c r="E129" s="0" t="s">
        <v>3362</v>
      </c>
      <c r="F129" s="0" t="s">
        <v>3046</v>
      </c>
      <c r="G129" s="0" t="s">
        <v>3363</v>
      </c>
    </row>
    <row customHeight="1" ht="11.25">
      <c r="A130" s="374" t="s">
        <v>16</v>
      </c>
      <c r="B130" s="0" t="s">
        <v>102</v>
      </c>
      <c r="C130" s="0" t="s">
        <v>3345</v>
      </c>
      <c r="D130" s="0" t="s">
        <v>3364</v>
      </c>
      <c r="E130" s="0" t="s">
        <v>3365</v>
      </c>
      <c r="F130" s="0" t="s">
        <v>3049</v>
      </c>
      <c r="G130" s="0" t="s">
        <v>3366</v>
      </c>
    </row>
    <row customHeight="1" ht="11.25">
      <c r="A131" s="374" t="s">
        <v>16</v>
      </c>
      <c r="B131" s="0" t="s">
        <v>3367</v>
      </c>
      <c r="C131" s="0" t="s">
        <v>3368</v>
      </c>
      <c r="D131" s="0" t="s">
        <v>3367</v>
      </c>
      <c r="E131" s="0" t="s">
        <v>3368</v>
      </c>
      <c r="F131" s="0" t="s">
        <v>3111</v>
      </c>
      <c r="G131" s="0" t="s">
        <v>3369</v>
      </c>
    </row>
    <row customHeight="1" ht="11.25">
      <c r="A132" s="374" t="s">
        <v>16</v>
      </c>
      <c r="B132" s="0" t="s">
        <v>3370</v>
      </c>
      <c r="C132" s="0" t="s">
        <v>3371</v>
      </c>
      <c r="D132" s="0" t="s">
        <v>3372</v>
      </c>
      <c r="E132" s="0" t="s">
        <v>3373</v>
      </c>
      <c r="F132" s="0" t="s">
        <v>3049</v>
      </c>
      <c r="G132" s="0" t="s">
        <v>3374</v>
      </c>
    </row>
    <row customHeight="1" ht="11.25">
      <c r="A133" s="374" t="s">
        <v>16</v>
      </c>
      <c r="B133" s="0" t="s">
        <v>3370</v>
      </c>
      <c r="C133" s="0" t="s">
        <v>3371</v>
      </c>
      <c r="D133" s="0" t="s">
        <v>3375</v>
      </c>
      <c r="E133" s="0" t="s">
        <v>3376</v>
      </c>
      <c r="F133" s="0" t="s">
        <v>3049</v>
      </c>
      <c r="G133" s="0" t="s">
        <v>3377</v>
      </c>
    </row>
    <row customHeight="1" ht="11.25">
      <c r="A134" s="374" t="s">
        <v>16</v>
      </c>
      <c r="B134" s="0" t="s">
        <v>3370</v>
      </c>
      <c r="C134" s="0" t="s">
        <v>3371</v>
      </c>
      <c r="D134" s="0" t="s">
        <v>3378</v>
      </c>
      <c r="E134" s="0" t="s">
        <v>3379</v>
      </c>
      <c r="F134" s="0" t="s">
        <v>3049</v>
      </c>
      <c r="G134" s="0" t="s">
        <v>3380</v>
      </c>
    </row>
    <row customHeight="1" ht="11.25">
      <c r="A135" s="374" t="s">
        <v>16</v>
      </c>
      <c r="B135" s="0" t="s">
        <v>3370</v>
      </c>
      <c r="C135" s="0" t="s">
        <v>3371</v>
      </c>
      <c r="D135" s="0" t="s">
        <v>3381</v>
      </c>
      <c r="E135" s="0" t="s">
        <v>3382</v>
      </c>
      <c r="F135" s="0" t="s">
        <v>3049</v>
      </c>
      <c r="G135" s="0" t="s">
        <v>3383</v>
      </c>
    </row>
    <row customHeight="1" ht="11.25">
      <c r="A136" s="374" t="s">
        <v>16</v>
      </c>
      <c r="B136" s="0" t="s">
        <v>3370</v>
      </c>
      <c r="C136" s="0" t="s">
        <v>3371</v>
      </c>
      <c r="D136" s="0" t="s">
        <v>3370</v>
      </c>
      <c r="E136" s="0" t="s">
        <v>3371</v>
      </c>
      <c r="F136" s="0" t="s">
        <v>3043</v>
      </c>
      <c r="G136" s="0" t="s">
        <v>3384</v>
      </c>
    </row>
    <row customHeight="1" ht="11.25">
      <c r="A137" s="374" t="s">
        <v>16</v>
      </c>
      <c r="B137" s="0" t="s">
        <v>3370</v>
      </c>
      <c r="C137" s="0" t="s">
        <v>3371</v>
      </c>
      <c r="D137" s="0" t="s">
        <v>3385</v>
      </c>
      <c r="E137" s="0" t="s">
        <v>3386</v>
      </c>
      <c r="F137" s="0" t="s">
        <v>3049</v>
      </c>
      <c r="G137" s="0" t="s">
        <v>3387</v>
      </c>
    </row>
    <row customHeight="1" ht="11.25">
      <c r="A138" s="374" t="s">
        <v>16</v>
      </c>
      <c r="B138" s="0" t="s">
        <v>3370</v>
      </c>
      <c r="C138" s="0" t="s">
        <v>3371</v>
      </c>
      <c r="D138" s="0" t="s">
        <v>3388</v>
      </c>
      <c r="E138" s="0" t="s">
        <v>3389</v>
      </c>
      <c r="F138" s="0" t="s">
        <v>3049</v>
      </c>
      <c r="G138" s="0" t="s">
        <v>3390</v>
      </c>
    </row>
    <row customHeight="1" ht="11.25">
      <c r="A139" s="374" t="s">
        <v>16</v>
      </c>
      <c r="B139" s="0" t="s">
        <v>3391</v>
      </c>
      <c r="C139" s="0" t="s">
        <v>3392</v>
      </c>
      <c r="D139" s="0" t="s">
        <v>3393</v>
      </c>
      <c r="E139" s="0" t="s">
        <v>3394</v>
      </c>
      <c r="F139" s="0" t="s">
        <v>3049</v>
      </c>
      <c r="G139" s="0" t="s">
        <v>3395</v>
      </c>
    </row>
    <row customHeight="1" ht="11.25">
      <c r="A140" s="374" t="s">
        <v>16</v>
      </c>
      <c r="B140" s="0" t="s">
        <v>3391</v>
      </c>
      <c r="C140" s="0" t="s">
        <v>3392</v>
      </c>
      <c r="D140" s="0" t="s">
        <v>3396</v>
      </c>
      <c r="E140" s="0" t="s">
        <v>3397</v>
      </c>
      <c r="F140" s="0" t="s">
        <v>3049</v>
      </c>
      <c r="G140" s="0" t="s">
        <v>3398</v>
      </c>
    </row>
    <row customHeight="1" ht="11.25">
      <c r="A141" s="374" t="s">
        <v>16</v>
      </c>
      <c r="B141" s="0" t="s">
        <v>3391</v>
      </c>
      <c r="C141" s="0" t="s">
        <v>3392</v>
      </c>
      <c r="D141" s="0" t="s">
        <v>3399</v>
      </c>
      <c r="E141" s="0" t="s">
        <v>3400</v>
      </c>
      <c r="F141" s="0" t="s">
        <v>3049</v>
      </c>
      <c r="G141" s="0" t="s">
        <v>3401</v>
      </c>
    </row>
    <row customHeight="1" ht="11.25">
      <c r="A142" s="374" t="s">
        <v>16</v>
      </c>
      <c r="B142" s="0" t="s">
        <v>3391</v>
      </c>
      <c r="C142" s="0" t="s">
        <v>3392</v>
      </c>
      <c r="D142" s="0" t="s">
        <v>3402</v>
      </c>
      <c r="E142" s="0" t="s">
        <v>3403</v>
      </c>
      <c r="F142" s="0" t="s">
        <v>3049</v>
      </c>
      <c r="G142" s="0" t="s">
        <v>3404</v>
      </c>
    </row>
    <row customHeight="1" ht="11.25">
      <c r="A143" s="374" t="s">
        <v>16</v>
      </c>
      <c r="B143" s="0" t="s">
        <v>3391</v>
      </c>
      <c r="C143" s="0" t="s">
        <v>3392</v>
      </c>
      <c r="D143" s="0" t="s">
        <v>3405</v>
      </c>
      <c r="E143" s="0" t="s">
        <v>3406</v>
      </c>
      <c r="F143" s="0" t="s">
        <v>3049</v>
      </c>
      <c r="G143" s="0" t="s">
        <v>3407</v>
      </c>
    </row>
    <row customHeight="1" ht="11.25">
      <c r="A144" s="374" t="s">
        <v>16</v>
      </c>
      <c r="B144" s="0" t="s">
        <v>3391</v>
      </c>
      <c r="C144" s="0" t="s">
        <v>3392</v>
      </c>
      <c r="D144" s="0" t="s">
        <v>3408</v>
      </c>
      <c r="E144" s="0" t="s">
        <v>3409</v>
      </c>
      <c r="F144" s="0" t="s">
        <v>3049</v>
      </c>
      <c r="G144" s="0" t="s">
        <v>3410</v>
      </c>
    </row>
    <row customHeight="1" ht="11.25">
      <c r="A145" s="374" t="s">
        <v>16</v>
      </c>
      <c r="B145" s="0" t="s">
        <v>3391</v>
      </c>
      <c r="C145" s="0" t="s">
        <v>3392</v>
      </c>
      <c r="D145" s="0" t="s">
        <v>3411</v>
      </c>
      <c r="E145" s="0" t="s">
        <v>3412</v>
      </c>
      <c r="F145" s="0" t="s">
        <v>3049</v>
      </c>
      <c r="G145" s="0" t="s">
        <v>3413</v>
      </c>
    </row>
    <row customHeight="1" ht="11.25">
      <c r="A146" s="374" t="s">
        <v>16</v>
      </c>
      <c r="B146" s="0" t="s">
        <v>3391</v>
      </c>
      <c r="C146" s="0" t="s">
        <v>3392</v>
      </c>
      <c r="D146" s="0" t="s">
        <v>3414</v>
      </c>
      <c r="E146" s="0" t="s">
        <v>3415</v>
      </c>
      <c r="F146" s="0" t="s">
        <v>3049</v>
      </c>
      <c r="G146" s="0" t="s">
        <v>3416</v>
      </c>
    </row>
    <row customHeight="1" ht="11.25">
      <c r="A147" s="374" t="s">
        <v>16</v>
      </c>
      <c r="B147" s="0" t="s">
        <v>3391</v>
      </c>
      <c r="C147" s="0" t="s">
        <v>3392</v>
      </c>
      <c r="D147" s="0" t="s">
        <v>3417</v>
      </c>
      <c r="E147" s="0" t="s">
        <v>3418</v>
      </c>
      <c r="F147" s="0" t="s">
        <v>3049</v>
      </c>
      <c r="G147" s="0" t="s">
        <v>3419</v>
      </c>
    </row>
    <row customHeight="1" ht="11.25">
      <c r="A148" s="374" t="s">
        <v>16</v>
      </c>
      <c r="B148" s="0" t="s">
        <v>3391</v>
      </c>
      <c r="C148" s="0" t="s">
        <v>3392</v>
      </c>
      <c r="D148" s="0" t="s">
        <v>3391</v>
      </c>
      <c r="E148" s="0" t="s">
        <v>3392</v>
      </c>
      <c r="F148" s="0" t="s">
        <v>3043</v>
      </c>
      <c r="G148" s="0" t="s">
        <v>3420</v>
      </c>
    </row>
    <row customHeight="1" ht="11.25">
      <c r="A149" s="374" t="s">
        <v>16</v>
      </c>
      <c r="B149" s="0" t="s">
        <v>3391</v>
      </c>
      <c r="C149" s="0" t="s">
        <v>3392</v>
      </c>
      <c r="D149" s="0" t="s">
        <v>3421</v>
      </c>
      <c r="E149" s="0" t="s">
        <v>3422</v>
      </c>
      <c r="F149" s="0" t="s">
        <v>3191</v>
      </c>
      <c r="G149" s="0" t="s">
        <v>3423</v>
      </c>
    </row>
    <row customHeight="1" ht="11.25">
      <c r="A150" s="374" t="s">
        <v>16</v>
      </c>
      <c r="B150" s="0" t="s">
        <v>3391</v>
      </c>
      <c r="C150" s="0" t="s">
        <v>3392</v>
      </c>
      <c r="D150" s="0" t="s">
        <v>3424</v>
      </c>
      <c r="E150" s="0" t="s">
        <v>3425</v>
      </c>
      <c r="F150" s="0" t="s">
        <v>3049</v>
      </c>
      <c r="G150" s="0" t="s">
        <v>3426</v>
      </c>
    </row>
    <row customHeight="1" ht="11.25">
      <c r="A151" s="374" t="s">
        <v>16</v>
      </c>
      <c r="B151" s="0" t="s">
        <v>3391</v>
      </c>
      <c r="C151" s="0" t="s">
        <v>3392</v>
      </c>
      <c r="D151" s="0" t="s">
        <v>3427</v>
      </c>
      <c r="E151" s="0" t="s">
        <v>3428</v>
      </c>
      <c r="F151" s="0" t="s">
        <v>3049</v>
      </c>
      <c r="G151" s="0" t="s">
        <v>3429</v>
      </c>
    </row>
    <row customHeight="1" ht="11.25">
      <c r="A152" s="374" t="s">
        <v>16</v>
      </c>
      <c r="B152" s="0" t="s">
        <v>3391</v>
      </c>
      <c r="C152" s="0" t="s">
        <v>3392</v>
      </c>
      <c r="D152" s="0" t="s">
        <v>3430</v>
      </c>
      <c r="E152" s="0" t="s">
        <v>3431</v>
      </c>
      <c r="F152" s="0" t="s">
        <v>3049</v>
      </c>
      <c r="G152" s="0" t="s">
        <v>3432</v>
      </c>
    </row>
    <row customHeight="1" ht="11.25">
      <c r="A153" s="374" t="s">
        <v>16</v>
      </c>
      <c r="B153" s="0" t="s">
        <v>3433</v>
      </c>
      <c r="C153" s="0" t="s">
        <v>3434</v>
      </c>
      <c r="D153" s="0" t="s">
        <v>3433</v>
      </c>
      <c r="E153" s="0" t="s">
        <v>3434</v>
      </c>
      <c r="F153" s="0" t="s">
        <v>3111</v>
      </c>
      <c r="G153" s="0" t="s">
        <v>3435</v>
      </c>
    </row>
    <row customHeight="1" ht="11.25">
      <c r="A154" s="374" t="s">
        <v>16</v>
      </c>
      <c r="B154" s="0" t="s">
        <v>3436</v>
      </c>
      <c r="C154" s="0" t="s">
        <v>3437</v>
      </c>
      <c r="D154" s="0" t="s">
        <v>3393</v>
      </c>
      <c r="E154" s="0" t="s">
        <v>3438</v>
      </c>
      <c r="F154" s="0" t="s">
        <v>3049</v>
      </c>
      <c r="G154" s="0" t="s">
        <v>3439</v>
      </c>
    </row>
    <row customHeight="1" ht="11.25">
      <c r="A155" s="374" t="s">
        <v>16</v>
      </c>
      <c r="B155" s="0" t="s">
        <v>3436</v>
      </c>
      <c r="C155" s="0" t="s">
        <v>3437</v>
      </c>
      <c r="D155" s="0" t="s">
        <v>3440</v>
      </c>
      <c r="E155" s="0" t="s">
        <v>3441</v>
      </c>
      <c r="F155" s="0" t="s">
        <v>3049</v>
      </c>
      <c r="G155" s="0" t="s">
        <v>3442</v>
      </c>
    </row>
    <row customHeight="1" ht="11.25">
      <c r="A156" s="374" t="s">
        <v>16</v>
      </c>
      <c r="B156" s="0" t="s">
        <v>3436</v>
      </c>
      <c r="C156" s="0" t="s">
        <v>3437</v>
      </c>
      <c r="D156" s="0" t="s">
        <v>3443</v>
      </c>
      <c r="E156" s="0" t="s">
        <v>3444</v>
      </c>
      <c r="F156" s="0" t="s">
        <v>3049</v>
      </c>
      <c r="G156" s="0" t="s">
        <v>3445</v>
      </c>
    </row>
    <row customHeight="1" ht="11.25">
      <c r="A157" s="374" t="s">
        <v>16</v>
      </c>
      <c r="B157" s="0" t="s">
        <v>3436</v>
      </c>
      <c r="C157" s="0" t="s">
        <v>3437</v>
      </c>
      <c r="D157" s="0" t="s">
        <v>3446</v>
      </c>
      <c r="E157" s="0" t="s">
        <v>3447</v>
      </c>
      <c r="F157" s="0" t="s">
        <v>3049</v>
      </c>
      <c r="G157" s="0" t="s">
        <v>3448</v>
      </c>
    </row>
    <row customHeight="1" ht="11.25">
      <c r="A158" s="374" t="s">
        <v>16</v>
      </c>
      <c r="B158" s="0" t="s">
        <v>3436</v>
      </c>
      <c r="C158" s="0" t="s">
        <v>3437</v>
      </c>
      <c r="D158" s="0" t="s">
        <v>3449</v>
      </c>
      <c r="E158" s="0" t="s">
        <v>3450</v>
      </c>
      <c r="F158" s="0" t="s">
        <v>3049</v>
      </c>
      <c r="G158" s="0" t="s">
        <v>3451</v>
      </c>
    </row>
    <row customHeight="1" ht="11.25">
      <c r="A159" s="374" t="s">
        <v>16</v>
      </c>
      <c r="B159" s="0" t="s">
        <v>3436</v>
      </c>
      <c r="C159" s="0" t="s">
        <v>3437</v>
      </c>
      <c r="D159" s="0" t="s">
        <v>3436</v>
      </c>
      <c r="E159" s="0" t="s">
        <v>3437</v>
      </c>
      <c r="F159" s="0" t="s">
        <v>3043</v>
      </c>
      <c r="G159" s="0" t="s">
        <v>3452</v>
      </c>
    </row>
    <row customHeight="1" ht="11.25">
      <c r="A160" s="374" t="s">
        <v>16</v>
      </c>
      <c r="B160" s="0" t="s">
        <v>3436</v>
      </c>
      <c r="C160" s="0" t="s">
        <v>3437</v>
      </c>
      <c r="D160" s="0" t="s">
        <v>3453</v>
      </c>
      <c r="E160" s="0" t="s">
        <v>3454</v>
      </c>
      <c r="F160" s="0" t="s">
        <v>3191</v>
      </c>
      <c r="G160" s="0" t="s">
        <v>3455</v>
      </c>
    </row>
    <row customHeight="1" ht="11.25">
      <c r="A161" s="374" t="s">
        <v>16</v>
      </c>
      <c r="B161" s="0" t="s">
        <v>3456</v>
      </c>
      <c r="C161" s="0" t="s">
        <v>3457</v>
      </c>
      <c r="D161" s="0" t="s">
        <v>3458</v>
      </c>
      <c r="E161" s="0" t="s">
        <v>3459</v>
      </c>
      <c r="F161" s="0" t="s">
        <v>3049</v>
      </c>
      <c r="G161" s="0" t="s">
        <v>3460</v>
      </c>
    </row>
    <row customHeight="1" ht="11.25">
      <c r="A162" s="374" t="s">
        <v>16</v>
      </c>
      <c r="B162" s="0" t="s">
        <v>3456</v>
      </c>
      <c r="C162" s="0" t="s">
        <v>3457</v>
      </c>
      <c r="D162" s="0" t="s">
        <v>3461</v>
      </c>
      <c r="E162" s="0" t="s">
        <v>3462</v>
      </c>
      <c r="F162" s="0" t="s">
        <v>3049</v>
      </c>
      <c r="G162" s="0" t="s">
        <v>3463</v>
      </c>
    </row>
    <row customHeight="1" ht="11.25">
      <c r="A163" s="374" t="s">
        <v>16</v>
      </c>
      <c r="B163" s="0" t="s">
        <v>3456</v>
      </c>
      <c r="C163" s="0" t="s">
        <v>3457</v>
      </c>
      <c r="D163" s="0" t="s">
        <v>3464</v>
      </c>
      <c r="E163" s="0" t="s">
        <v>3465</v>
      </c>
      <c r="F163" s="0" t="s">
        <v>3049</v>
      </c>
      <c r="G163" s="0" t="s">
        <v>3466</v>
      </c>
    </row>
    <row customHeight="1" ht="11.25">
      <c r="A164" s="374" t="s">
        <v>16</v>
      </c>
      <c r="B164" s="0" t="s">
        <v>3456</v>
      </c>
      <c r="C164" s="0" t="s">
        <v>3457</v>
      </c>
      <c r="D164" s="0" t="s">
        <v>3467</v>
      </c>
      <c r="E164" s="0" t="s">
        <v>3468</v>
      </c>
      <c r="F164" s="0" t="s">
        <v>3049</v>
      </c>
      <c r="G164" s="0" t="s">
        <v>3469</v>
      </c>
    </row>
    <row customHeight="1" ht="11.25">
      <c r="A165" s="374" t="s">
        <v>16</v>
      </c>
      <c r="B165" s="0" t="s">
        <v>3456</v>
      </c>
      <c r="C165" s="0" t="s">
        <v>3457</v>
      </c>
      <c r="D165" s="0" t="s">
        <v>3470</v>
      </c>
      <c r="E165" s="0" t="s">
        <v>3471</v>
      </c>
      <c r="F165" s="0" t="s">
        <v>3049</v>
      </c>
      <c r="G165" s="0" t="s">
        <v>3472</v>
      </c>
    </row>
    <row customHeight="1" ht="11.25">
      <c r="A166" s="374" t="s">
        <v>16</v>
      </c>
      <c r="B166" s="0" t="s">
        <v>3456</v>
      </c>
      <c r="C166" s="0" t="s">
        <v>3457</v>
      </c>
      <c r="D166" s="0" t="s">
        <v>3473</v>
      </c>
      <c r="E166" s="0" t="s">
        <v>3474</v>
      </c>
      <c r="F166" s="0" t="s">
        <v>3049</v>
      </c>
      <c r="G166" s="0" t="s">
        <v>3475</v>
      </c>
    </row>
    <row customHeight="1" ht="11.25">
      <c r="A167" s="374" t="s">
        <v>16</v>
      </c>
      <c r="B167" s="0" t="s">
        <v>3456</v>
      </c>
      <c r="C167" s="0" t="s">
        <v>3457</v>
      </c>
      <c r="D167" s="0" t="s">
        <v>3476</v>
      </c>
      <c r="E167" s="0" t="s">
        <v>3477</v>
      </c>
      <c r="F167" s="0" t="s">
        <v>3049</v>
      </c>
      <c r="G167" s="0" t="s">
        <v>3478</v>
      </c>
    </row>
    <row customHeight="1" ht="11.25">
      <c r="A168" s="374" t="s">
        <v>16</v>
      </c>
      <c r="B168" s="0" t="s">
        <v>3456</v>
      </c>
      <c r="C168" s="0" t="s">
        <v>3457</v>
      </c>
      <c r="D168" s="0" t="s">
        <v>3479</v>
      </c>
      <c r="E168" s="0" t="s">
        <v>3480</v>
      </c>
      <c r="F168" s="0" t="s">
        <v>3049</v>
      </c>
      <c r="G168" s="0" t="s">
        <v>3481</v>
      </c>
    </row>
    <row customHeight="1" ht="11.25">
      <c r="A169" s="374" t="s">
        <v>16</v>
      </c>
      <c r="B169" s="0" t="s">
        <v>3456</v>
      </c>
      <c r="C169" s="0" t="s">
        <v>3457</v>
      </c>
      <c r="D169" s="0" t="s">
        <v>3482</v>
      </c>
      <c r="E169" s="0" t="s">
        <v>3483</v>
      </c>
      <c r="F169" s="0" t="s">
        <v>3049</v>
      </c>
      <c r="G169" s="0" t="s">
        <v>3484</v>
      </c>
    </row>
    <row customHeight="1" ht="11.25">
      <c r="A170" s="374" t="s">
        <v>16</v>
      </c>
      <c r="B170" s="0" t="s">
        <v>3456</v>
      </c>
      <c r="C170" s="0" t="s">
        <v>3457</v>
      </c>
      <c r="D170" s="0" t="s">
        <v>3485</v>
      </c>
      <c r="E170" s="0" t="s">
        <v>3486</v>
      </c>
      <c r="F170" s="0" t="s">
        <v>3049</v>
      </c>
      <c r="G170" s="0" t="s">
        <v>3487</v>
      </c>
    </row>
    <row customHeight="1" ht="11.25">
      <c r="A171" s="374" t="s">
        <v>16</v>
      </c>
      <c r="B171" s="0" t="s">
        <v>3456</v>
      </c>
      <c r="C171" s="0" t="s">
        <v>3457</v>
      </c>
      <c r="D171" s="0" t="s">
        <v>3488</v>
      </c>
      <c r="E171" s="0" t="s">
        <v>3489</v>
      </c>
      <c r="F171" s="0" t="s">
        <v>3049</v>
      </c>
      <c r="G171" s="0" t="s">
        <v>3490</v>
      </c>
    </row>
    <row customHeight="1" ht="11.25">
      <c r="A172" s="374" t="s">
        <v>16</v>
      </c>
      <c r="B172" s="0" t="s">
        <v>3456</v>
      </c>
      <c r="C172" s="0" t="s">
        <v>3457</v>
      </c>
      <c r="D172" s="0" t="s">
        <v>3491</v>
      </c>
      <c r="E172" s="0" t="s">
        <v>3492</v>
      </c>
      <c r="F172" s="0" t="s">
        <v>3049</v>
      </c>
      <c r="G172" s="0" t="s">
        <v>3493</v>
      </c>
    </row>
    <row customHeight="1" ht="11.25">
      <c r="A173" s="374" t="s">
        <v>16</v>
      </c>
      <c r="B173" s="0" t="s">
        <v>3456</v>
      </c>
      <c r="C173" s="0" t="s">
        <v>3457</v>
      </c>
      <c r="D173" s="0" t="s">
        <v>3494</v>
      </c>
      <c r="E173" s="0" t="s">
        <v>3495</v>
      </c>
      <c r="F173" s="0" t="s">
        <v>3049</v>
      </c>
      <c r="G173" s="0" t="s">
        <v>3496</v>
      </c>
    </row>
    <row customHeight="1" ht="11.25">
      <c r="A174" s="374" t="s">
        <v>16</v>
      </c>
      <c r="B174" s="0" t="s">
        <v>3456</v>
      </c>
      <c r="C174" s="0" t="s">
        <v>3457</v>
      </c>
      <c r="D174" s="0" t="s">
        <v>3497</v>
      </c>
      <c r="E174" s="0" t="s">
        <v>3498</v>
      </c>
      <c r="F174" s="0" t="s">
        <v>3049</v>
      </c>
      <c r="G174" s="0" t="s">
        <v>3499</v>
      </c>
    </row>
    <row customHeight="1" ht="11.25">
      <c r="A175" s="374" t="s">
        <v>16</v>
      </c>
      <c r="B175" s="0" t="s">
        <v>3456</v>
      </c>
      <c r="C175" s="0" t="s">
        <v>3457</v>
      </c>
      <c r="D175" s="0" t="s">
        <v>3500</v>
      </c>
      <c r="E175" s="0" t="s">
        <v>3501</v>
      </c>
      <c r="F175" s="0" t="s">
        <v>3049</v>
      </c>
      <c r="G175" s="0" t="s">
        <v>3502</v>
      </c>
    </row>
    <row customHeight="1" ht="11.25">
      <c r="A176" s="374" t="s">
        <v>16</v>
      </c>
      <c r="B176" s="0" t="s">
        <v>3456</v>
      </c>
      <c r="C176" s="0" t="s">
        <v>3457</v>
      </c>
      <c r="D176" s="0" t="s">
        <v>3456</v>
      </c>
      <c r="E176" s="0" t="s">
        <v>3457</v>
      </c>
      <c r="F176" s="0" t="s">
        <v>3043</v>
      </c>
      <c r="G176" s="0" t="s">
        <v>3503</v>
      </c>
    </row>
    <row customHeight="1" ht="11.25">
      <c r="A177" s="374" t="s">
        <v>16</v>
      </c>
      <c r="B177" s="0" t="s">
        <v>3456</v>
      </c>
      <c r="C177" s="0" t="s">
        <v>3457</v>
      </c>
      <c r="D177" s="0" t="s">
        <v>3504</v>
      </c>
      <c r="E177" s="0" t="s">
        <v>3505</v>
      </c>
      <c r="F177" s="0" t="s">
        <v>3049</v>
      </c>
      <c r="G177" s="0" t="s">
        <v>3506</v>
      </c>
    </row>
    <row customHeight="1" ht="11.25">
      <c r="A178" s="374" t="s">
        <v>16</v>
      </c>
      <c r="B178" s="0" t="s">
        <v>3456</v>
      </c>
      <c r="C178" s="0" t="s">
        <v>3457</v>
      </c>
      <c r="D178" s="0" t="s">
        <v>3507</v>
      </c>
      <c r="E178" s="0" t="s">
        <v>3508</v>
      </c>
      <c r="F178" s="0" t="s">
        <v>3049</v>
      </c>
      <c r="G178" s="0" t="s">
        <v>3509</v>
      </c>
    </row>
    <row customHeight="1" ht="11.25">
      <c r="A179" s="374" t="s">
        <v>16</v>
      </c>
      <c r="B179" s="0" t="s">
        <v>3456</v>
      </c>
      <c r="C179" s="0" t="s">
        <v>3457</v>
      </c>
      <c r="D179" s="0" t="s">
        <v>3510</v>
      </c>
      <c r="E179" s="0" t="s">
        <v>3511</v>
      </c>
      <c r="F179" s="0" t="s">
        <v>3049</v>
      </c>
      <c r="G179" s="0" t="s">
        <v>3512</v>
      </c>
    </row>
    <row customHeight="1" ht="11.25">
      <c r="A180" s="374" t="s">
        <v>16</v>
      </c>
      <c r="B180" s="0" t="s">
        <v>3513</v>
      </c>
      <c r="C180" s="0" t="s">
        <v>3514</v>
      </c>
      <c r="D180" s="0" t="s">
        <v>3515</v>
      </c>
      <c r="E180" s="0" t="s">
        <v>3516</v>
      </c>
      <c r="F180" s="0" t="s">
        <v>3049</v>
      </c>
      <c r="G180" s="0" t="s">
        <v>3517</v>
      </c>
    </row>
    <row customHeight="1" ht="11.25">
      <c r="A181" s="374" t="s">
        <v>16</v>
      </c>
      <c r="B181" s="0" t="s">
        <v>3513</v>
      </c>
      <c r="C181" s="0" t="s">
        <v>3514</v>
      </c>
      <c r="D181" s="0" t="s">
        <v>3518</v>
      </c>
      <c r="E181" s="0" t="s">
        <v>3519</v>
      </c>
      <c r="F181" s="0" t="s">
        <v>3049</v>
      </c>
      <c r="G181" s="0" t="s">
        <v>3520</v>
      </c>
    </row>
    <row customHeight="1" ht="11.25">
      <c r="A182" s="374" t="s">
        <v>16</v>
      </c>
      <c r="B182" s="0" t="s">
        <v>3513</v>
      </c>
      <c r="C182" s="0" t="s">
        <v>3514</v>
      </c>
      <c r="D182" s="0" t="s">
        <v>3521</v>
      </c>
      <c r="E182" s="0" t="s">
        <v>3522</v>
      </c>
      <c r="F182" s="0" t="s">
        <v>3049</v>
      </c>
      <c r="G182" s="0" t="s">
        <v>3523</v>
      </c>
    </row>
    <row customHeight="1" ht="11.25">
      <c r="A183" s="374" t="s">
        <v>16</v>
      </c>
      <c r="B183" s="0" t="s">
        <v>3513</v>
      </c>
      <c r="C183" s="0" t="s">
        <v>3514</v>
      </c>
      <c r="D183" s="0" t="s">
        <v>3524</v>
      </c>
      <c r="E183" s="0" t="s">
        <v>3525</v>
      </c>
      <c r="F183" s="0" t="s">
        <v>3049</v>
      </c>
      <c r="G183" s="0" t="s">
        <v>3526</v>
      </c>
    </row>
    <row customHeight="1" ht="11.25">
      <c r="A184" s="374" t="s">
        <v>16</v>
      </c>
      <c r="B184" s="0" t="s">
        <v>3513</v>
      </c>
      <c r="C184" s="0" t="s">
        <v>3514</v>
      </c>
      <c r="D184" s="0" t="s">
        <v>3513</v>
      </c>
      <c r="E184" s="0" t="s">
        <v>3514</v>
      </c>
      <c r="F184" s="0" t="s">
        <v>3043</v>
      </c>
      <c r="G184" s="0" t="s">
        <v>3527</v>
      </c>
    </row>
    <row customHeight="1" ht="11.25">
      <c r="A185" s="374" t="s">
        <v>16</v>
      </c>
      <c r="B185" s="0" t="s">
        <v>3513</v>
      </c>
      <c r="C185" s="0" t="s">
        <v>3514</v>
      </c>
      <c r="D185" s="0" t="s">
        <v>3528</v>
      </c>
      <c r="E185" s="0" t="s">
        <v>3529</v>
      </c>
      <c r="F185" s="0" t="s">
        <v>3046</v>
      </c>
      <c r="G185" s="0" t="s">
        <v>3530</v>
      </c>
    </row>
    <row customHeight="1" ht="11.25">
      <c r="A186" s="374" t="s">
        <v>16</v>
      </c>
      <c r="B186" s="0" t="s">
        <v>3531</v>
      </c>
      <c r="C186" s="0" t="s">
        <v>3532</v>
      </c>
      <c r="D186" s="0" t="s">
        <v>3164</v>
      </c>
      <c r="E186" s="0" t="s">
        <v>3533</v>
      </c>
      <c r="F186" s="0" t="s">
        <v>3049</v>
      </c>
      <c r="G186" s="0" t="s">
        <v>3534</v>
      </c>
    </row>
    <row customHeight="1" ht="11.25">
      <c r="A187" s="374" t="s">
        <v>16</v>
      </c>
      <c r="B187" s="0" t="s">
        <v>3531</v>
      </c>
      <c r="C187" s="0" t="s">
        <v>3532</v>
      </c>
      <c r="D187" s="0" t="s">
        <v>3535</v>
      </c>
      <c r="E187" s="0" t="s">
        <v>3536</v>
      </c>
      <c r="F187" s="0" t="s">
        <v>3049</v>
      </c>
      <c r="G187" s="0" t="s">
        <v>3537</v>
      </c>
    </row>
    <row customHeight="1" ht="11.25">
      <c r="A188" s="374" t="s">
        <v>16</v>
      </c>
      <c r="B188" s="0" t="s">
        <v>3531</v>
      </c>
      <c r="C188" s="0" t="s">
        <v>3532</v>
      </c>
      <c r="D188" s="0" t="s">
        <v>3538</v>
      </c>
      <c r="E188" s="0" t="s">
        <v>3539</v>
      </c>
      <c r="F188" s="0" t="s">
        <v>3049</v>
      </c>
      <c r="G188" s="0" t="s">
        <v>3540</v>
      </c>
    </row>
    <row customHeight="1" ht="11.25">
      <c r="A189" s="374" t="s">
        <v>16</v>
      </c>
      <c r="B189" s="0" t="s">
        <v>3531</v>
      </c>
      <c r="C189" s="0" t="s">
        <v>3532</v>
      </c>
      <c r="D189" s="0" t="s">
        <v>3461</v>
      </c>
      <c r="E189" s="0" t="s">
        <v>3541</v>
      </c>
      <c r="F189" s="0" t="s">
        <v>3049</v>
      </c>
      <c r="G189" s="0" t="s">
        <v>3542</v>
      </c>
    </row>
    <row customHeight="1" ht="11.25">
      <c r="A190" s="374" t="s">
        <v>16</v>
      </c>
      <c r="B190" s="0" t="s">
        <v>3531</v>
      </c>
      <c r="C190" s="0" t="s">
        <v>3532</v>
      </c>
      <c r="D190" s="0" t="s">
        <v>3543</v>
      </c>
      <c r="E190" s="0" t="s">
        <v>3544</v>
      </c>
      <c r="F190" s="0" t="s">
        <v>3049</v>
      </c>
      <c r="G190" s="0" t="s">
        <v>3545</v>
      </c>
    </row>
    <row customHeight="1" ht="11.25">
      <c r="A191" s="374" t="s">
        <v>16</v>
      </c>
      <c r="B191" s="0" t="s">
        <v>3531</v>
      </c>
      <c r="C191" s="0" t="s">
        <v>3532</v>
      </c>
      <c r="D191" s="0" t="s">
        <v>3546</v>
      </c>
      <c r="E191" s="0" t="s">
        <v>3547</v>
      </c>
      <c r="F191" s="0" t="s">
        <v>3049</v>
      </c>
      <c r="G191" s="0" t="s">
        <v>3548</v>
      </c>
    </row>
    <row customHeight="1" ht="11.25">
      <c r="A192" s="374" t="s">
        <v>16</v>
      </c>
      <c r="B192" s="0" t="s">
        <v>3531</v>
      </c>
      <c r="C192" s="0" t="s">
        <v>3532</v>
      </c>
      <c r="D192" s="0" t="s">
        <v>3549</v>
      </c>
      <c r="E192" s="0" t="s">
        <v>3550</v>
      </c>
      <c r="F192" s="0" t="s">
        <v>3049</v>
      </c>
      <c r="G192" s="0" t="s">
        <v>3551</v>
      </c>
    </row>
    <row customHeight="1" ht="11.25">
      <c r="A193" s="374" t="s">
        <v>16</v>
      </c>
      <c r="B193" s="0" t="s">
        <v>3531</v>
      </c>
      <c r="C193" s="0" t="s">
        <v>3532</v>
      </c>
      <c r="D193" s="0" t="s">
        <v>3552</v>
      </c>
      <c r="E193" s="0" t="s">
        <v>3553</v>
      </c>
      <c r="F193" s="0" t="s">
        <v>3049</v>
      </c>
      <c r="G193" s="0" t="s">
        <v>3554</v>
      </c>
    </row>
    <row customHeight="1" ht="11.25">
      <c r="A194" s="374" t="s">
        <v>16</v>
      </c>
      <c r="B194" s="0" t="s">
        <v>3531</v>
      </c>
      <c r="C194" s="0" t="s">
        <v>3532</v>
      </c>
      <c r="D194" s="0" t="s">
        <v>3555</v>
      </c>
      <c r="E194" s="0" t="s">
        <v>3556</v>
      </c>
      <c r="F194" s="0" t="s">
        <v>3049</v>
      </c>
      <c r="G194" s="0" t="s">
        <v>3557</v>
      </c>
    </row>
    <row customHeight="1" ht="11.25">
      <c r="A195" s="374" t="s">
        <v>16</v>
      </c>
      <c r="B195" s="0" t="s">
        <v>3531</v>
      </c>
      <c r="C195" s="0" t="s">
        <v>3532</v>
      </c>
      <c r="D195" s="0" t="s">
        <v>3558</v>
      </c>
      <c r="E195" s="0" t="s">
        <v>3559</v>
      </c>
      <c r="F195" s="0" t="s">
        <v>3049</v>
      </c>
      <c r="G195" s="0" t="s">
        <v>3560</v>
      </c>
    </row>
    <row customHeight="1" ht="11.25">
      <c r="A196" s="374" t="s">
        <v>16</v>
      </c>
      <c r="B196" s="0" t="s">
        <v>3531</v>
      </c>
      <c r="C196" s="0" t="s">
        <v>3532</v>
      </c>
      <c r="D196" s="0" t="s">
        <v>3531</v>
      </c>
      <c r="E196" s="0" t="s">
        <v>3532</v>
      </c>
      <c r="F196" s="0" t="s">
        <v>3043</v>
      </c>
      <c r="G196" s="0" t="s">
        <v>3561</v>
      </c>
    </row>
    <row customHeight="1" ht="11.25">
      <c r="A197" s="374" t="s">
        <v>16</v>
      </c>
      <c r="B197" s="0" t="s">
        <v>3531</v>
      </c>
      <c r="C197" s="0" t="s">
        <v>3532</v>
      </c>
      <c r="D197" s="0" t="s">
        <v>3562</v>
      </c>
      <c r="E197" s="0" t="s">
        <v>3563</v>
      </c>
      <c r="F197" s="0" t="s">
        <v>3046</v>
      </c>
      <c r="G197" s="0" t="s">
        <v>3564</v>
      </c>
    </row>
    <row customHeight="1" ht="11.25">
      <c r="A198" s="374" t="s">
        <v>16</v>
      </c>
      <c r="B198" s="0" t="s">
        <v>3531</v>
      </c>
      <c r="C198" s="0" t="s">
        <v>3532</v>
      </c>
      <c r="D198" s="0" t="s">
        <v>3565</v>
      </c>
      <c r="E198" s="0" t="s">
        <v>3566</v>
      </c>
      <c r="F198" s="0" t="s">
        <v>3049</v>
      </c>
      <c r="G198" s="0" t="s">
        <v>3567</v>
      </c>
    </row>
    <row customHeight="1" ht="11.25">
      <c r="A199" s="374" t="s">
        <v>16</v>
      </c>
      <c r="B199" s="0" t="s">
        <v>3531</v>
      </c>
      <c r="C199" s="0" t="s">
        <v>3532</v>
      </c>
      <c r="D199" s="0" t="s">
        <v>3568</v>
      </c>
      <c r="E199" s="0" t="s">
        <v>3569</v>
      </c>
      <c r="F199" s="0" t="s">
        <v>3049</v>
      </c>
      <c r="G199" s="0" t="s">
        <v>3570</v>
      </c>
    </row>
    <row customHeight="1" ht="11.25">
      <c r="A200" s="374" t="s">
        <v>16</v>
      </c>
      <c r="B200" s="0" t="s">
        <v>3531</v>
      </c>
      <c r="C200" s="0" t="s">
        <v>3532</v>
      </c>
      <c r="D200" s="0" t="s">
        <v>3571</v>
      </c>
      <c r="E200" s="0" t="s">
        <v>3572</v>
      </c>
      <c r="F200" s="0" t="s">
        <v>3049</v>
      </c>
      <c r="G200" s="0" t="s">
        <v>3573</v>
      </c>
    </row>
    <row customHeight="1" ht="11.25">
      <c r="A201" s="374" t="s">
        <v>16</v>
      </c>
      <c r="B201" s="0" t="s">
        <v>3574</v>
      </c>
      <c r="C201" s="0" t="s">
        <v>3575</v>
      </c>
      <c r="D201" s="0" t="s">
        <v>3574</v>
      </c>
      <c r="E201" s="0" t="s">
        <v>3575</v>
      </c>
      <c r="F201" s="0" t="s">
        <v>3111</v>
      </c>
      <c r="G201" s="0" t="s">
        <v>3576</v>
      </c>
    </row>
    <row customHeight="1" ht="11.25">
      <c r="A202" s="374" t="s">
        <v>16</v>
      </c>
      <c r="B202" s="0" t="s">
        <v>3577</v>
      </c>
      <c r="C202" s="0" t="s">
        <v>3578</v>
      </c>
      <c r="D202" s="0" t="s">
        <v>3579</v>
      </c>
      <c r="E202" s="0" t="s">
        <v>3580</v>
      </c>
      <c r="F202" s="0" t="s">
        <v>3049</v>
      </c>
      <c r="G202" s="0" t="s">
        <v>3581</v>
      </c>
    </row>
    <row customHeight="1" ht="11.25">
      <c r="A203" s="374" t="s">
        <v>16</v>
      </c>
      <c r="B203" s="0" t="s">
        <v>3577</v>
      </c>
      <c r="C203" s="0" t="s">
        <v>3578</v>
      </c>
      <c r="D203" s="0" t="s">
        <v>3393</v>
      </c>
      <c r="E203" s="0" t="s">
        <v>3582</v>
      </c>
      <c r="F203" s="0" t="s">
        <v>3049</v>
      </c>
      <c r="G203" s="0" t="s">
        <v>3583</v>
      </c>
    </row>
    <row customHeight="1" ht="11.25">
      <c r="A204" s="374" t="s">
        <v>16</v>
      </c>
      <c r="B204" s="0" t="s">
        <v>3577</v>
      </c>
      <c r="C204" s="0" t="s">
        <v>3578</v>
      </c>
      <c r="D204" s="0" t="s">
        <v>3584</v>
      </c>
      <c r="E204" s="0" t="s">
        <v>3585</v>
      </c>
      <c r="F204" s="0" t="s">
        <v>3049</v>
      </c>
      <c r="G204" s="0" t="s">
        <v>3586</v>
      </c>
    </row>
    <row customHeight="1" ht="11.25">
      <c r="A205" s="374" t="s">
        <v>16</v>
      </c>
      <c r="B205" s="0" t="s">
        <v>3577</v>
      </c>
      <c r="C205" s="0" t="s">
        <v>3578</v>
      </c>
      <c r="D205" s="0" t="s">
        <v>3587</v>
      </c>
      <c r="E205" s="0" t="s">
        <v>3588</v>
      </c>
      <c r="F205" s="0" t="s">
        <v>3049</v>
      </c>
      <c r="G205" s="0" t="s">
        <v>3589</v>
      </c>
    </row>
    <row customHeight="1" ht="11.25">
      <c r="A206" s="374" t="s">
        <v>16</v>
      </c>
      <c r="B206" s="0" t="s">
        <v>3577</v>
      </c>
      <c r="C206" s="0" t="s">
        <v>3578</v>
      </c>
      <c r="D206" s="0" t="s">
        <v>3590</v>
      </c>
      <c r="E206" s="0" t="s">
        <v>3591</v>
      </c>
      <c r="F206" s="0" t="s">
        <v>3049</v>
      </c>
      <c r="G206" s="0" t="s">
        <v>3592</v>
      </c>
    </row>
    <row customHeight="1" ht="11.25">
      <c r="A207" s="374" t="s">
        <v>16</v>
      </c>
      <c r="B207" s="0" t="s">
        <v>3577</v>
      </c>
      <c r="C207" s="0" t="s">
        <v>3578</v>
      </c>
      <c r="D207" s="0" t="s">
        <v>3593</v>
      </c>
      <c r="E207" s="0" t="s">
        <v>3594</v>
      </c>
      <c r="F207" s="0" t="s">
        <v>3049</v>
      </c>
      <c r="G207" s="0" t="s">
        <v>3595</v>
      </c>
    </row>
    <row customHeight="1" ht="11.25">
      <c r="A208" s="374" t="s">
        <v>16</v>
      </c>
      <c r="B208" s="0" t="s">
        <v>3577</v>
      </c>
      <c r="C208" s="0" t="s">
        <v>3578</v>
      </c>
      <c r="D208" s="0" t="s">
        <v>3596</v>
      </c>
      <c r="E208" s="0" t="s">
        <v>3597</v>
      </c>
      <c r="F208" s="0" t="s">
        <v>3049</v>
      </c>
      <c r="G208" s="0" t="s">
        <v>3598</v>
      </c>
    </row>
    <row customHeight="1" ht="11.25">
      <c r="A209" s="374" t="s">
        <v>16</v>
      </c>
      <c r="B209" s="0" t="s">
        <v>3577</v>
      </c>
      <c r="C209" s="0" t="s">
        <v>3578</v>
      </c>
      <c r="D209" s="0" t="s">
        <v>3599</v>
      </c>
      <c r="E209" s="0" t="s">
        <v>3600</v>
      </c>
      <c r="F209" s="0" t="s">
        <v>3049</v>
      </c>
      <c r="G209" s="0" t="s">
        <v>3601</v>
      </c>
    </row>
    <row customHeight="1" ht="11.25">
      <c r="A210" s="374" t="s">
        <v>16</v>
      </c>
      <c r="B210" s="0" t="s">
        <v>3577</v>
      </c>
      <c r="C210" s="0" t="s">
        <v>3578</v>
      </c>
      <c r="D210" s="0" t="s">
        <v>3602</v>
      </c>
      <c r="E210" s="0" t="s">
        <v>3603</v>
      </c>
      <c r="F210" s="0" t="s">
        <v>3049</v>
      </c>
      <c r="G210" s="0" t="s">
        <v>3604</v>
      </c>
    </row>
    <row customHeight="1" ht="11.25">
      <c r="A211" s="374" t="s">
        <v>16</v>
      </c>
      <c r="B211" s="0" t="s">
        <v>3577</v>
      </c>
      <c r="C211" s="0" t="s">
        <v>3578</v>
      </c>
      <c r="D211" s="0" t="s">
        <v>3605</v>
      </c>
      <c r="E211" s="0" t="s">
        <v>3606</v>
      </c>
      <c r="F211" s="0" t="s">
        <v>3049</v>
      </c>
      <c r="G211" s="0" t="s">
        <v>3607</v>
      </c>
    </row>
    <row customHeight="1" ht="11.25">
      <c r="A212" s="374" t="s">
        <v>16</v>
      </c>
      <c r="B212" s="0" t="s">
        <v>3577</v>
      </c>
      <c r="C212" s="0" t="s">
        <v>3578</v>
      </c>
      <c r="D212" s="0" t="s">
        <v>3608</v>
      </c>
      <c r="E212" s="0" t="s">
        <v>3609</v>
      </c>
      <c r="F212" s="0" t="s">
        <v>3049</v>
      </c>
      <c r="G212" s="0" t="s">
        <v>3610</v>
      </c>
    </row>
    <row customHeight="1" ht="11.25">
      <c r="A213" s="374" t="s">
        <v>16</v>
      </c>
      <c r="B213" s="0" t="s">
        <v>3577</v>
      </c>
      <c r="C213" s="0" t="s">
        <v>3578</v>
      </c>
      <c r="D213" s="0" t="s">
        <v>3611</v>
      </c>
      <c r="E213" s="0" t="s">
        <v>3612</v>
      </c>
      <c r="F213" s="0" t="s">
        <v>3049</v>
      </c>
      <c r="G213" s="0" t="s">
        <v>3613</v>
      </c>
    </row>
    <row customHeight="1" ht="11.25">
      <c r="A214" s="374" t="s">
        <v>16</v>
      </c>
      <c r="B214" s="0" t="s">
        <v>3577</v>
      </c>
      <c r="C214" s="0" t="s">
        <v>3578</v>
      </c>
      <c r="D214" s="0" t="s">
        <v>3614</v>
      </c>
      <c r="E214" s="0" t="s">
        <v>3615</v>
      </c>
      <c r="F214" s="0" t="s">
        <v>3049</v>
      </c>
      <c r="G214" s="0" t="s">
        <v>3616</v>
      </c>
    </row>
    <row customHeight="1" ht="11.25">
      <c r="A215" s="374" t="s">
        <v>16</v>
      </c>
      <c r="B215" s="0" t="s">
        <v>3577</v>
      </c>
      <c r="C215" s="0" t="s">
        <v>3578</v>
      </c>
      <c r="D215" s="0" t="s">
        <v>3577</v>
      </c>
      <c r="E215" s="0" t="s">
        <v>3578</v>
      </c>
      <c r="F215" s="0" t="s">
        <v>3043</v>
      </c>
      <c r="G215" s="0" t="s">
        <v>3617</v>
      </c>
    </row>
    <row customHeight="1" ht="11.25">
      <c r="A216" s="374" t="s">
        <v>16</v>
      </c>
      <c r="B216" s="0" t="s">
        <v>3577</v>
      </c>
      <c r="C216" s="0" t="s">
        <v>3578</v>
      </c>
      <c r="D216" s="0" t="s">
        <v>3618</v>
      </c>
      <c r="E216" s="0" t="s">
        <v>3619</v>
      </c>
      <c r="F216" s="0" t="s">
        <v>3049</v>
      </c>
      <c r="G216" s="0" t="s">
        <v>3620</v>
      </c>
    </row>
    <row customHeight="1" ht="11.25">
      <c r="A217" s="374" t="s">
        <v>16</v>
      </c>
      <c r="B217" s="0" t="s">
        <v>3577</v>
      </c>
      <c r="C217" s="0" t="s">
        <v>3578</v>
      </c>
      <c r="D217" s="0" t="s">
        <v>3621</v>
      </c>
      <c r="E217" s="0" t="s">
        <v>3622</v>
      </c>
      <c r="F217" s="0" t="s">
        <v>3049</v>
      </c>
      <c r="G217" s="0" t="s">
        <v>3623</v>
      </c>
    </row>
    <row customHeight="1" ht="11.25">
      <c r="A218" s="374" t="s">
        <v>16</v>
      </c>
      <c r="B218" s="0" t="s">
        <v>3624</v>
      </c>
      <c r="C218" s="0" t="s">
        <v>3625</v>
      </c>
      <c r="D218" s="0" t="s">
        <v>3626</v>
      </c>
      <c r="E218" s="0" t="s">
        <v>3627</v>
      </c>
      <c r="F218" s="0" t="s">
        <v>3049</v>
      </c>
      <c r="G218" s="0" t="s">
        <v>3628</v>
      </c>
    </row>
    <row customHeight="1" ht="11.25">
      <c r="A219" s="374" t="s">
        <v>16</v>
      </c>
      <c r="B219" s="0" t="s">
        <v>3624</v>
      </c>
      <c r="C219" s="0" t="s">
        <v>3625</v>
      </c>
      <c r="D219" s="0" t="s">
        <v>3629</v>
      </c>
      <c r="E219" s="0" t="s">
        <v>3630</v>
      </c>
      <c r="F219" s="0" t="s">
        <v>3049</v>
      </c>
      <c r="G219" s="0" t="s">
        <v>3631</v>
      </c>
    </row>
    <row customHeight="1" ht="11.25">
      <c r="A220" s="374" t="s">
        <v>16</v>
      </c>
      <c r="B220" s="0" t="s">
        <v>3624</v>
      </c>
      <c r="C220" s="0" t="s">
        <v>3625</v>
      </c>
      <c r="D220" s="0" t="s">
        <v>3632</v>
      </c>
      <c r="E220" s="0" t="s">
        <v>3633</v>
      </c>
      <c r="F220" s="0" t="s">
        <v>3049</v>
      </c>
      <c r="G220" s="0" t="s">
        <v>3634</v>
      </c>
    </row>
    <row customHeight="1" ht="11.25">
      <c r="A221" s="374" t="s">
        <v>16</v>
      </c>
      <c r="B221" s="0" t="s">
        <v>3624</v>
      </c>
      <c r="C221" s="0" t="s">
        <v>3625</v>
      </c>
      <c r="D221" s="0" t="s">
        <v>3635</v>
      </c>
      <c r="E221" s="0" t="s">
        <v>3636</v>
      </c>
      <c r="F221" s="0" t="s">
        <v>3049</v>
      </c>
      <c r="G221" s="0" t="s">
        <v>3637</v>
      </c>
    </row>
    <row customHeight="1" ht="11.25">
      <c r="A222" s="374" t="s">
        <v>16</v>
      </c>
      <c r="B222" s="0" t="s">
        <v>3624</v>
      </c>
      <c r="C222" s="0" t="s">
        <v>3625</v>
      </c>
      <c r="D222" s="0" t="s">
        <v>3638</v>
      </c>
      <c r="E222" s="0" t="s">
        <v>3639</v>
      </c>
      <c r="F222" s="0" t="s">
        <v>3046</v>
      </c>
      <c r="G222" s="0" t="s">
        <v>3640</v>
      </c>
    </row>
    <row customHeight="1" ht="11.25">
      <c r="A223" s="374" t="s">
        <v>16</v>
      </c>
      <c r="B223" s="0" t="s">
        <v>3624</v>
      </c>
      <c r="C223" s="0" t="s">
        <v>3625</v>
      </c>
      <c r="D223" s="0" t="s">
        <v>3641</v>
      </c>
      <c r="E223" s="0" t="s">
        <v>3642</v>
      </c>
      <c r="F223" s="0" t="s">
        <v>3046</v>
      </c>
      <c r="G223" s="0" t="s">
        <v>3643</v>
      </c>
    </row>
    <row customHeight="1" ht="11.25">
      <c r="A224" s="374" t="s">
        <v>16</v>
      </c>
      <c r="B224" s="0" t="s">
        <v>3624</v>
      </c>
      <c r="C224" s="0" t="s">
        <v>3625</v>
      </c>
      <c r="D224" s="0" t="s">
        <v>3500</v>
      </c>
      <c r="E224" s="0" t="s">
        <v>3644</v>
      </c>
      <c r="F224" s="0" t="s">
        <v>3049</v>
      </c>
      <c r="G224" s="0" t="s">
        <v>3645</v>
      </c>
    </row>
    <row customHeight="1" ht="11.25">
      <c r="A225" s="374" t="s">
        <v>16</v>
      </c>
      <c r="B225" s="0" t="s">
        <v>3624</v>
      </c>
      <c r="C225" s="0" t="s">
        <v>3625</v>
      </c>
      <c r="D225" s="0" t="s">
        <v>3624</v>
      </c>
      <c r="E225" s="0" t="s">
        <v>3625</v>
      </c>
      <c r="F225" s="0" t="s">
        <v>3043</v>
      </c>
      <c r="G225" s="0" t="s">
        <v>3646</v>
      </c>
    </row>
    <row customHeight="1" ht="11.25">
      <c r="A226" s="374" t="s">
        <v>16</v>
      </c>
      <c r="B226" s="0" t="s">
        <v>3624</v>
      </c>
      <c r="C226" s="0" t="s">
        <v>3625</v>
      </c>
      <c r="D226" s="0" t="s">
        <v>3647</v>
      </c>
      <c r="E226" s="0" t="s">
        <v>3648</v>
      </c>
      <c r="F226" s="0" t="s">
        <v>3049</v>
      </c>
      <c r="G226" s="0" t="s">
        <v>3649</v>
      </c>
    </row>
    <row customHeight="1" ht="11.25">
      <c r="A227" s="374" t="s">
        <v>16</v>
      </c>
      <c r="B227" s="0" t="s">
        <v>3624</v>
      </c>
      <c r="C227" s="0" t="s">
        <v>3625</v>
      </c>
      <c r="D227" s="0" t="s">
        <v>3650</v>
      </c>
      <c r="E227" s="0" t="s">
        <v>3651</v>
      </c>
      <c r="F227" s="0" t="s">
        <v>3049</v>
      </c>
      <c r="G227" s="0" t="s">
        <v>3652</v>
      </c>
    </row>
    <row customHeight="1" ht="11.25">
      <c r="A228" s="374" t="s">
        <v>16</v>
      </c>
      <c r="B228" s="0" t="s">
        <v>3653</v>
      </c>
      <c r="C228" s="0" t="s">
        <v>3654</v>
      </c>
      <c r="D228" s="0" t="s">
        <v>3655</v>
      </c>
      <c r="E228" s="0" t="s">
        <v>3656</v>
      </c>
      <c r="F228" s="0" t="s">
        <v>3049</v>
      </c>
      <c r="G228" s="0" t="s">
        <v>3657</v>
      </c>
    </row>
    <row customHeight="1" ht="11.25">
      <c r="A229" s="374" t="s">
        <v>16</v>
      </c>
      <c r="B229" s="0" t="s">
        <v>3653</v>
      </c>
      <c r="C229" s="0" t="s">
        <v>3654</v>
      </c>
      <c r="D229" s="0" t="s">
        <v>3590</v>
      </c>
      <c r="E229" s="0" t="s">
        <v>3658</v>
      </c>
      <c r="F229" s="0" t="s">
        <v>3049</v>
      </c>
      <c r="G229" s="0" t="s">
        <v>3659</v>
      </c>
    </row>
    <row customHeight="1" ht="11.25">
      <c r="A230" s="374" t="s">
        <v>16</v>
      </c>
      <c r="B230" s="0" t="s">
        <v>3653</v>
      </c>
      <c r="C230" s="0" t="s">
        <v>3654</v>
      </c>
      <c r="D230" s="0" t="s">
        <v>3660</v>
      </c>
      <c r="E230" s="0" t="s">
        <v>3661</v>
      </c>
      <c r="F230" s="0" t="s">
        <v>3049</v>
      </c>
      <c r="G230" s="0" t="s">
        <v>3662</v>
      </c>
    </row>
    <row customHeight="1" ht="11.25">
      <c r="A231" s="374" t="s">
        <v>16</v>
      </c>
      <c r="B231" s="0" t="s">
        <v>3653</v>
      </c>
      <c r="C231" s="0" t="s">
        <v>3654</v>
      </c>
      <c r="D231" s="0" t="s">
        <v>3663</v>
      </c>
      <c r="E231" s="0" t="s">
        <v>3664</v>
      </c>
      <c r="F231" s="0" t="s">
        <v>3049</v>
      </c>
      <c r="G231" s="0" t="s">
        <v>3665</v>
      </c>
    </row>
    <row customHeight="1" ht="11.25">
      <c r="A232" s="374" t="s">
        <v>16</v>
      </c>
      <c r="B232" s="0" t="s">
        <v>3653</v>
      </c>
      <c r="C232" s="0" t="s">
        <v>3654</v>
      </c>
      <c r="D232" s="0" t="s">
        <v>3666</v>
      </c>
      <c r="E232" s="0" t="s">
        <v>3667</v>
      </c>
      <c r="F232" s="0" t="s">
        <v>3049</v>
      </c>
      <c r="G232" s="0" t="s">
        <v>3668</v>
      </c>
    </row>
    <row customHeight="1" ht="11.25">
      <c r="A233" s="374" t="s">
        <v>16</v>
      </c>
      <c r="B233" s="0" t="s">
        <v>3653</v>
      </c>
      <c r="C233" s="0" t="s">
        <v>3654</v>
      </c>
      <c r="D233" s="0" t="s">
        <v>3669</v>
      </c>
      <c r="E233" s="0" t="s">
        <v>3670</v>
      </c>
      <c r="F233" s="0" t="s">
        <v>3049</v>
      </c>
      <c r="G233" s="0" t="s">
        <v>3671</v>
      </c>
    </row>
    <row customHeight="1" ht="11.25">
      <c r="A234" s="374" t="s">
        <v>16</v>
      </c>
      <c r="B234" s="0" t="s">
        <v>3653</v>
      </c>
      <c r="C234" s="0" t="s">
        <v>3654</v>
      </c>
      <c r="D234" s="0" t="s">
        <v>3672</v>
      </c>
      <c r="E234" s="0" t="s">
        <v>3673</v>
      </c>
      <c r="F234" s="0" t="s">
        <v>3049</v>
      </c>
      <c r="G234" s="0" t="s">
        <v>3674</v>
      </c>
    </row>
    <row customHeight="1" ht="11.25">
      <c r="A235" s="374" t="s">
        <v>16</v>
      </c>
      <c r="B235" s="0" t="s">
        <v>3653</v>
      </c>
      <c r="C235" s="0" t="s">
        <v>3654</v>
      </c>
      <c r="D235" s="0" t="s">
        <v>3675</v>
      </c>
      <c r="E235" s="0" t="s">
        <v>3676</v>
      </c>
      <c r="F235" s="0" t="s">
        <v>3049</v>
      </c>
      <c r="G235" s="0" t="s">
        <v>3677</v>
      </c>
    </row>
    <row customHeight="1" ht="11.25">
      <c r="A236" s="374" t="s">
        <v>16</v>
      </c>
      <c r="B236" s="0" t="s">
        <v>3653</v>
      </c>
      <c r="C236" s="0" t="s">
        <v>3654</v>
      </c>
      <c r="D236" s="0" t="s">
        <v>3678</v>
      </c>
      <c r="E236" s="0" t="s">
        <v>3679</v>
      </c>
      <c r="F236" s="0" t="s">
        <v>3049</v>
      </c>
      <c r="G236" s="0" t="s">
        <v>3680</v>
      </c>
    </row>
    <row customHeight="1" ht="11.25">
      <c r="A237" s="374" t="s">
        <v>16</v>
      </c>
      <c r="B237" s="0" t="s">
        <v>3653</v>
      </c>
      <c r="C237" s="0" t="s">
        <v>3654</v>
      </c>
      <c r="D237" s="0" t="s">
        <v>3681</v>
      </c>
      <c r="E237" s="0" t="s">
        <v>3682</v>
      </c>
      <c r="F237" s="0" t="s">
        <v>3049</v>
      </c>
      <c r="G237" s="0" t="s">
        <v>3683</v>
      </c>
    </row>
    <row customHeight="1" ht="11.25">
      <c r="A238" s="374" t="s">
        <v>16</v>
      </c>
      <c r="B238" s="0" t="s">
        <v>3653</v>
      </c>
      <c r="C238" s="0" t="s">
        <v>3654</v>
      </c>
      <c r="D238" s="0" t="s">
        <v>3684</v>
      </c>
      <c r="E238" s="0" t="s">
        <v>3685</v>
      </c>
      <c r="F238" s="0" t="s">
        <v>3049</v>
      </c>
      <c r="G238" s="0" t="s">
        <v>3686</v>
      </c>
    </row>
    <row customHeight="1" ht="11.25">
      <c r="A239" s="374" t="s">
        <v>16</v>
      </c>
      <c r="B239" s="0" t="s">
        <v>3653</v>
      </c>
      <c r="C239" s="0" t="s">
        <v>3654</v>
      </c>
      <c r="D239" s="0" t="s">
        <v>3687</v>
      </c>
      <c r="E239" s="0" t="s">
        <v>3688</v>
      </c>
      <c r="F239" s="0" t="s">
        <v>3049</v>
      </c>
      <c r="G239" s="0" t="s">
        <v>3689</v>
      </c>
    </row>
    <row customHeight="1" ht="11.25">
      <c r="A240" s="374" t="s">
        <v>16</v>
      </c>
      <c r="B240" s="0" t="s">
        <v>3653</v>
      </c>
      <c r="C240" s="0" t="s">
        <v>3654</v>
      </c>
      <c r="D240" s="0" t="s">
        <v>3690</v>
      </c>
      <c r="E240" s="0" t="s">
        <v>3691</v>
      </c>
      <c r="F240" s="0" t="s">
        <v>3049</v>
      </c>
      <c r="G240" s="0" t="s">
        <v>3692</v>
      </c>
    </row>
    <row customHeight="1" ht="11.25">
      <c r="A241" s="374" t="s">
        <v>16</v>
      </c>
      <c r="B241" s="0" t="s">
        <v>3653</v>
      </c>
      <c r="C241" s="0" t="s">
        <v>3654</v>
      </c>
      <c r="D241" s="0" t="s">
        <v>3693</v>
      </c>
      <c r="E241" s="0" t="s">
        <v>3694</v>
      </c>
      <c r="F241" s="0" t="s">
        <v>3191</v>
      </c>
      <c r="G241" s="0" t="s">
        <v>3695</v>
      </c>
    </row>
    <row customHeight="1" ht="11.25">
      <c r="A242" s="374" t="s">
        <v>16</v>
      </c>
      <c r="B242" s="0" t="s">
        <v>3653</v>
      </c>
      <c r="C242" s="0" t="s">
        <v>3654</v>
      </c>
      <c r="D242" s="0" t="s">
        <v>3653</v>
      </c>
      <c r="E242" s="0" t="s">
        <v>3654</v>
      </c>
      <c r="F242" s="0" t="s">
        <v>3043</v>
      </c>
      <c r="G242" s="0" t="s">
        <v>3696</v>
      </c>
    </row>
    <row customHeight="1" ht="11.25">
      <c r="A243" s="374" t="s">
        <v>16</v>
      </c>
      <c r="B243" s="0" t="s">
        <v>3653</v>
      </c>
      <c r="C243" s="0" t="s">
        <v>3654</v>
      </c>
      <c r="D243" s="0" t="s">
        <v>3697</v>
      </c>
      <c r="E243" s="0" t="s">
        <v>3698</v>
      </c>
      <c r="F243" s="0" t="s">
        <v>3049</v>
      </c>
      <c r="G243" s="0" t="s">
        <v>3699</v>
      </c>
    </row>
    <row customHeight="1" ht="11.25">
      <c r="A244" s="374" t="s">
        <v>16</v>
      </c>
      <c r="B244" s="0" t="s">
        <v>3653</v>
      </c>
      <c r="C244" s="0" t="s">
        <v>3654</v>
      </c>
      <c r="D244" s="0" t="s">
        <v>3700</v>
      </c>
      <c r="E244" s="0" t="s">
        <v>3701</v>
      </c>
      <c r="F244" s="0" t="s">
        <v>3049</v>
      </c>
      <c r="G244" s="0" t="s">
        <v>3702</v>
      </c>
    </row>
    <row customHeight="1" ht="11.25">
      <c r="A245" s="374" t="s">
        <v>16</v>
      </c>
      <c r="B245" s="0" t="s">
        <v>3703</v>
      </c>
      <c r="C245" s="0" t="s">
        <v>3704</v>
      </c>
      <c r="D245" s="0" t="s">
        <v>3705</v>
      </c>
      <c r="E245" s="0" t="s">
        <v>3706</v>
      </c>
      <c r="F245" s="0" t="s">
        <v>3049</v>
      </c>
      <c r="G245" s="0" t="s">
        <v>3707</v>
      </c>
    </row>
    <row customHeight="1" ht="11.25">
      <c r="A246" s="374" t="s">
        <v>16</v>
      </c>
      <c r="B246" s="0" t="s">
        <v>3703</v>
      </c>
      <c r="C246" s="0" t="s">
        <v>3704</v>
      </c>
      <c r="D246" s="0" t="s">
        <v>3708</v>
      </c>
      <c r="E246" s="0" t="s">
        <v>3709</v>
      </c>
      <c r="F246" s="0" t="s">
        <v>3049</v>
      </c>
      <c r="G246" s="0" t="s">
        <v>3710</v>
      </c>
    </row>
    <row customHeight="1" ht="11.25">
      <c r="A247" s="374" t="s">
        <v>16</v>
      </c>
      <c r="B247" s="0" t="s">
        <v>3703</v>
      </c>
      <c r="C247" s="0" t="s">
        <v>3704</v>
      </c>
      <c r="D247" s="0" t="s">
        <v>3711</v>
      </c>
      <c r="E247" s="0" t="s">
        <v>3712</v>
      </c>
      <c r="F247" s="0" t="s">
        <v>3049</v>
      </c>
      <c r="G247" s="0" t="s">
        <v>3713</v>
      </c>
    </row>
    <row customHeight="1" ht="11.25">
      <c r="A248" s="374" t="s">
        <v>16</v>
      </c>
      <c r="B248" s="0" t="s">
        <v>3703</v>
      </c>
      <c r="C248" s="0" t="s">
        <v>3704</v>
      </c>
      <c r="D248" s="0" t="s">
        <v>3714</v>
      </c>
      <c r="E248" s="0" t="s">
        <v>3715</v>
      </c>
      <c r="F248" s="0" t="s">
        <v>3049</v>
      </c>
      <c r="G248" s="0" t="s">
        <v>3716</v>
      </c>
    </row>
    <row customHeight="1" ht="11.25">
      <c r="A249" s="374" t="s">
        <v>16</v>
      </c>
      <c r="B249" s="0" t="s">
        <v>3703</v>
      </c>
      <c r="C249" s="0" t="s">
        <v>3704</v>
      </c>
      <c r="D249" s="0" t="s">
        <v>3717</v>
      </c>
      <c r="E249" s="0" t="s">
        <v>3718</v>
      </c>
      <c r="F249" s="0" t="s">
        <v>3049</v>
      </c>
      <c r="G249" s="0" t="s">
        <v>3719</v>
      </c>
    </row>
    <row customHeight="1" ht="11.25">
      <c r="A250" s="374" t="s">
        <v>16</v>
      </c>
      <c r="B250" s="0" t="s">
        <v>3703</v>
      </c>
      <c r="C250" s="0" t="s">
        <v>3704</v>
      </c>
      <c r="D250" s="0" t="s">
        <v>3703</v>
      </c>
      <c r="E250" s="0" t="s">
        <v>3704</v>
      </c>
      <c r="F250" s="0" t="s">
        <v>3043</v>
      </c>
      <c r="G250" s="0" t="s">
        <v>3720</v>
      </c>
    </row>
    <row customHeight="1" ht="11.25">
      <c r="A251" s="374" t="s">
        <v>16</v>
      </c>
      <c r="B251" s="0" t="s">
        <v>3703</v>
      </c>
      <c r="C251" s="0" t="s">
        <v>3704</v>
      </c>
      <c r="D251" s="0" t="s">
        <v>3721</v>
      </c>
      <c r="E251" s="0" t="s">
        <v>3722</v>
      </c>
      <c r="F251" s="0" t="s">
        <v>3046</v>
      </c>
      <c r="G251" s="0" t="s">
        <v>3723</v>
      </c>
    </row>
    <row customHeight="1" ht="11.25">
      <c r="A252" s="374" t="s">
        <v>16</v>
      </c>
      <c r="B252" s="0" t="s">
        <v>3703</v>
      </c>
      <c r="C252" s="0" t="s">
        <v>3704</v>
      </c>
      <c r="D252" s="0" t="s">
        <v>3724</v>
      </c>
      <c r="E252" s="0" t="s">
        <v>3725</v>
      </c>
      <c r="F252" s="0" t="s">
        <v>3049</v>
      </c>
      <c r="G252" s="0" t="s">
        <v>3726</v>
      </c>
    </row>
    <row customHeight="1" ht="11.25">
      <c r="A253" s="374" t="s">
        <v>16</v>
      </c>
      <c r="B253" s="0" t="s">
        <v>3727</v>
      </c>
      <c r="C253" s="0" t="s">
        <v>3728</v>
      </c>
      <c r="D253" s="0" t="s">
        <v>3729</v>
      </c>
      <c r="E253" s="0" t="s">
        <v>3730</v>
      </c>
      <c r="F253" s="0" t="s">
        <v>3049</v>
      </c>
      <c r="G253" s="0" t="s">
        <v>3731</v>
      </c>
    </row>
    <row customHeight="1" ht="11.25">
      <c r="A254" s="374" t="s">
        <v>16</v>
      </c>
      <c r="B254" s="0" t="s">
        <v>3727</v>
      </c>
      <c r="C254" s="0" t="s">
        <v>3728</v>
      </c>
      <c r="D254" s="0" t="s">
        <v>3732</v>
      </c>
      <c r="E254" s="0" t="s">
        <v>3733</v>
      </c>
      <c r="F254" s="0" t="s">
        <v>3049</v>
      </c>
      <c r="G254" s="0" t="s">
        <v>3734</v>
      </c>
    </row>
    <row customHeight="1" ht="11.25">
      <c r="A255" s="374" t="s">
        <v>16</v>
      </c>
      <c r="B255" s="0" t="s">
        <v>3727</v>
      </c>
      <c r="C255" s="0" t="s">
        <v>3728</v>
      </c>
      <c r="D255" s="0" t="s">
        <v>3735</v>
      </c>
      <c r="E255" s="0" t="s">
        <v>3736</v>
      </c>
      <c r="F255" s="0" t="s">
        <v>3049</v>
      </c>
      <c r="G255" s="0" t="s">
        <v>3737</v>
      </c>
    </row>
    <row customHeight="1" ht="11.25">
      <c r="A256" s="374" t="s">
        <v>16</v>
      </c>
      <c r="B256" s="0" t="s">
        <v>3727</v>
      </c>
      <c r="C256" s="0" t="s">
        <v>3728</v>
      </c>
      <c r="D256" s="0" t="s">
        <v>3738</v>
      </c>
      <c r="E256" s="0" t="s">
        <v>3739</v>
      </c>
      <c r="F256" s="0" t="s">
        <v>3049</v>
      </c>
      <c r="G256" s="0" t="s">
        <v>3740</v>
      </c>
    </row>
    <row customHeight="1" ht="11.25">
      <c r="A257" s="374" t="s">
        <v>16</v>
      </c>
      <c r="B257" s="0" t="s">
        <v>3727</v>
      </c>
      <c r="C257" s="0" t="s">
        <v>3728</v>
      </c>
      <c r="D257" s="0" t="s">
        <v>3727</v>
      </c>
      <c r="E257" s="0" t="s">
        <v>3728</v>
      </c>
      <c r="F257" s="0" t="s">
        <v>3043</v>
      </c>
      <c r="G257" s="0" t="s">
        <v>3741</v>
      </c>
    </row>
    <row customHeight="1" ht="11.25">
      <c r="A258" s="374" t="s">
        <v>16</v>
      </c>
      <c r="B258" s="0" t="s">
        <v>3727</v>
      </c>
      <c r="C258" s="0" t="s">
        <v>3728</v>
      </c>
      <c r="D258" s="0" t="s">
        <v>3742</v>
      </c>
      <c r="E258" s="0" t="s">
        <v>3743</v>
      </c>
      <c r="F258" s="0" t="s">
        <v>3046</v>
      </c>
      <c r="G258" s="0" t="s">
        <v>3744</v>
      </c>
    </row>
    <row customHeight="1" ht="11.25">
      <c r="A259" s="374" t="s">
        <v>16</v>
      </c>
      <c r="B259" s="0" t="s">
        <v>3745</v>
      </c>
      <c r="C259" s="0" t="s">
        <v>3746</v>
      </c>
      <c r="D259" s="0" t="s">
        <v>3747</v>
      </c>
      <c r="E259" s="0" t="s">
        <v>3748</v>
      </c>
      <c r="F259" s="0" t="s">
        <v>3049</v>
      </c>
      <c r="G259" s="0" t="s">
        <v>3749</v>
      </c>
    </row>
    <row customHeight="1" ht="11.25">
      <c r="A260" s="374" t="s">
        <v>16</v>
      </c>
      <c r="B260" s="0" t="s">
        <v>3745</v>
      </c>
      <c r="C260" s="0" t="s">
        <v>3746</v>
      </c>
      <c r="D260" s="0" t="s">
        <v>3750</v>
      </c>
      <c r="E260" s="0" t="s">
        <v>3751</v>
      </c>
      <c r="F260" s="0" t="s">
        <v>3049</v>
      </c>
      <c r="G260" s="0" t="s">
        <v>3752</v>
      </c>
    </row>
    <row customHeight="1" ht="11.25">
      <c r="A261" s="374" t="s">
        <v>16</v>
      </c>
      <c r="B261" s="0" t="s">
        <v>3745</v>
      </c>
      <c r="C261" s="0" t="s">
        <v>3746</v>
      </c>
      <c r="D261" s="0" t="s">
        <v>3753</v>
      </c>
      <c r="E261" s="0" t="s">
        <v>3754</v>
      </c>
      <c r="F261" s="0" t="s">
        <v>3049</v>
      </c>
      <c r="G261" s="0" t="s">
        <v>3755</v>
      </c>
    </row>
    <row customHeight="1" ht="11.25">
      <c r="A262" s="374" t="s">
        <v>16</v>
      </c>
      <c r="B262" s="0" t="s">
        <v>3745</v>
      </c>
      <c r="C262" s="0" t="s">
        <v>3746</v>
      </c>
      <c r="D262" s="0" t="s">
        <v>3756</v>
      </c>
      <c r="E262" s="0" t="s">
        <v>3757</v>
      </c>
      <c r="F262" s="0" t="s">
        <v>3049</v>
      </c>
      <c r="G262" s="0" t="s">
        <v>3758</v>
      </c>
    </row>
    <row customHeight="1" ht="11.25">
      <c r="A263" s="374" t="s">
        <v>16</v>
      </c>
      <c r="B263" s="0" t="s">
        <v>3745</v>
      </c>
      <c r="C263" s="0" t="s">
        <v>3746</v>
      </c>
      <c r="D263" s="0" t="s">
        <v>3759</v>
      </c>
      <c r="E263" s="0" t="s">
        <v>3760</v>
      </c>
      <c r="F263" s="0" t="s">
        <v>3049</v>
      </c>
      <c r="G263" s="0" t="s">
        <v>3761</v>
      </c>
    </row>
    <row customHeight="1" ht="11.25">
      <c r="A264" s="374" t="s">
        <v>16</v>
      </c>
      <c r="B264" s="0" t="s">
        <v>3745</v>
      </c>
      <c r="C264" s="0" t="s">
        <v>3746</v>
      </c>
      <c r="D264" s="0" t="s">
        <v>3745</v>
      </c>
      <c r="E264" s="0" t="s">
        <v>3746</v>
      </c>
      <c r="F264" s="0" t="s">
        <v>3043</v>
      </c>
      <c r="G264" s="0" t="s">
        <v>3762</v>
      </c>
    </row>
    <row customHeight="1" ht="11.25">
      <c r="A265" s="374" t="s">
        <v>16</v>
      </c>
      <c r="B265" s="0" t="s">
        <v>3745</v>
      </c>
      <c r="C265" s="0" t="s">
        <v>3746</v>
      </c>
      <c r="D265" s="0" t="s">
        <v>3763</v>
      </c>
      <c r="E265" s="0" t="s">
        <v>3764</v>
      </c>
      <c r="F265" s="0" t="s">
        <v>3046</v>
      </c>
      <c r="G265" s="0" t="s">
        <v>3765</v>
      </c>
    </row>
    <row customHeight="1" ht="11.25">
      <c r="A266" s="374" t="s">
        <v>16</v>
      </c>
      <c r="B266" s="0" t="s">
        <v>3766</v>
      </c>
      <c r="C266" s="0" t="s">
        <v>3767</v>
      </c>
      <c r="D266" s="0" t="s">
        <v>3768</v>
      </c>
      <c r="E266" s="0" t="s">
        <v>3769</v>
      </c>
      <c r="F266" s="0" t="s">
        <v>3049</v>
      </c>
      <c r="G266" s="0" t="s">
        <v>3770</v>
      </c>
    </row>
    <row customHeight="1" ht="11.25">
      <c r="A267" s="374" t="s">
        <v>16</v>
      </c>
      <c r="B267" s="0" t="s">
        <v>3766</v>
      </c>
      <c r="C267" s="0" t="s">
        <v>3767</v>
      </c>
      <c r="D267" s="0" t="s">
        <v>3771</v>
      </c>
      <c r="E267" s="0" t="s">
        <v>3772</v>
      </c>
      <c r="F267" s="0" t="s">
        <v>3049</v>
      </c>
      <c r="G267" s="0" t="s">
        <v>3773</v>
      </c>
    </row>
    <row customHeight="1" ht="11.25">
      <c r="A268" s="374" t="s">
        <v>16</v>
      </c>
      <c r="B268" s="0" t="s">
        <v>3766</v>
      </c>
      <c r="C268" s="0" t="s">
        <v>3767</v>
      </c>
      <c r="D268" s="0" t="s">
        <v>3774</v>
      </c>
      <c r="E268" s="0" t="s">
        <v>3775</v>
      </c>
      <c r="F268" s="0" t="s">
        <v>3049</v>
      </c>
      <c r="G268" s="0" t="s">
        <v>3776</v>
      </c>
    </row>
    <row customHeight="1" ht="11.25">
      <c r="A269" s="374" t="s">
        <v>16</v>
      </c>
      <c r="B269" s="0" t="s">
        <v>3766</v>
      </c>
      <c r="C269" s="0" t="s">
        <v>3767</v>
      </c>
      <c r="D269" s="0" t="s">
        <v>3777</v>
      </c>
      <c r="E269" s="0" t="s">
        <v>3778</v>
      </c>
      <c r="F269" s="0" t="s">
        <v>3049</v>
      </c>
      <c r="G269" s="0" t="s">
        <v>3779</v>
      </c>
    </row>
    <row customHeight="1" ht="11.25">
      <c r="A270" s="374" t="s">
        <v>16</v>
      </c>
      <c r="B270" s="0" t="s">
        <v>3766</v>
      </c>
      <c r="C270" s="0" t="s">
        <v>3767</v>
      </c>
      <c r="D270" s="0" t="s">
        <v>3780</v>
      </c>
      <c r="E270" s="0" t="s">
        <v>3781</v>
      </c>
      <c r="F270" s="0" t="s">
        <v>3049</v>
      </c>
      <c r="G270" s="0" t="s">
        <v>3782</v>
      </c>
    </row>
    <row customHeight="1" ht="11.25">
      <c r="A271" s="374" t="s">
        <v>16</v>
      </c>
      <c r="B271" s="0" t="s">
        <v>3766</v>
      </c>
      <c r="C271" s="0" t="s">
        <v>3767</v>
      </c>
      <c r="D271" s="0" t="s">
        <v>3783</v>
      </c>
      <c r="E271" s="0" t="s">
        <v>3784</v>
      </c>
      <c r="F271" s="0" t="s">
        <v>3049</v>
      </c>
      <c r="G271" s="0" t="s">
        <v>3785</v>
      </c>
    </row>
    <row customHeight="1" ht="11.25">
      <c r="A272" s="374" t="s">
        <v>16</v>
      </c>
      <c r="B272" s="0" t="s">
        <v>3766</v>
      </c>
      <c r="C272" s="0" t="s">
        <v>3767</v>
      </c>
      <c r="D272" s="0" t="s">
        <v>3786</v>
      </c>
      <c r="E272" s="0" t="s">
        <v>3787</v>
      </c>
      <c r="F272" s="0" t="s">
        <v>3049</v>
      </c>
      <c r="G272" s="0" t="s">
        <v>3788</v>
      </c>
    </row>
    <row customHeight="1" ht="11.25">
      <c r="A273" s="374" t="s">
        <v>16</v>
      </c>
      <c r="B273" s="0" t="s">
        <v>3766</v>
      </c>
      <c r="C273" s="0" t="s">
        <v>3767</v>
      </c>
      <c r="D273" s="0" t="s">
        <v>3789</v>
      </c>
      <c r="E273" s="0" t="s">
        <v>3790</v>
      </c>
      <c r="F273" s="0" t="s">
        <v>3049</v>
      </c>
      <c r="G273" s="0" t="s">
        <v>3791</v>
      </c>
    </row>
    <row customHeight="1" ht="11.25">
      <c r="A274" s="374" t="s">
        <v>16</v>
      </c>
      <c r="B274" s="0" t="s">
        <v>3766</v>
      </c>
      <c r="C274" s="0" t="s">
        <v>3767</v>
      </c>
      <c r="D274" s="0" t="s">
        <v>3792</v>
      </c>
      <c r="E274" s="0" t="s">
        <v>3793</v>
      </c>
      <c r="F274" s="0" t="s">
        <v>3049</v>
      </c>
      <c r="G274" s="0" t="s">
        <v>3794</v>
      </c>
    </row>
    <row customHeight="1" ht="11.25">
      <c r="A275" s="374" t="s">
        <v>16</v>
      </c>
      <c r="B275" s="0" t="s">
        <v>3766</v>
      </c>
      <c r="C275" s="0" t="s">
        <v>3767</v>
      </c>
      <c r="D275" s="0" t="s">
        <v>3795</v>
      </c>
      <c r="E275" s="0" t="s">
        <v>3796</v>
      </c>
      <c r="F275" s="0" t="s">
        <v>3049</v>
      </c>
      <c r="G275" s="0" t="s">
        <v>3797</v>
      </c>
    </row>
    <row customHeight="1" ht="11.25">
      <c r="A276" s="374" t="s">
        <v>16</v>
      </c>
      <c r="B276" s="0" t="s">
        <v>3766</v>
      </c>
      <c r="C276" s="0" t="s">
        <v>3767</v>
      </c>
      <c r="D276" s="0" t="s">
        <v>3798</v>
      </c>
      <c r="E276" s="0" t="s">
        <v>3799</v>
      </c>
      <c r="F276" s="0" t="s">
        <v>3049</v>
      </c>
      <c r="G276" s="0" t="s">
        <v>3800</v>
      </c>
    </row>
    <row customHeight="1" ht="11.25">
      <c r="A277" s="374" t="s">
        <v>16</v>
      </c>
      <c r="B277" s="0" t="s">
        <v>3766</v>
      </c>
      <c r="C277" s="0" t="s">
        <v>3767</v>
      </c>
      <c r="D277" s="0" t="s">
        <v>3735</v>
      </c>
      <c r="E277" s="0" t="s">
        <v>3801</v>
      </c>
      <c r="F277" s="0" t="s">
        <v>3049</v>
      </c>
      <c r="G277" s="0" t="s">
        <v>3802</v>
      </c>
    </row>
    <row customHeight="1" ht="11.25">
      <c r="A278" s="374" t="s">
        <v>16</v>
      </c>
      <c r="B278" s="0" t="s">
        <v>3766</v>
      </c>
      <c r="C278" s="0" t="s">
        <v>3767</v>
      </c>
      <c r="D278" s="0" t="s">
        <v>3803</v>
      </c>
      <c r="E278" s="0" t="s">
        <v>3804</v>
      </c>
      <c r="F278" s="0" t="s">
        <v>3049</v>
      </c>
      <c r="G278" s="0" t="s">
        <v>3805</v>
      </c>
    </row>
    <row customHeight="1" ht="11.25">
      <c r="A279" s="374" t="s">
        <v>16</v>
      </c>
      <c r="B279" s="0" t="s">
        <v>3766</v>
      </c>
      <c r="C279" s="0" t="s">
        <v>3767</v>
      </c>
      <c r="D279" s="0" t="s">
        <v>3806</v>
      </c>
      <c r="E279" s="0" t="s">
        <v>3807</v>
      </c>
      <c r="F279" s="0" t="s">
        <v>3049</v>
      </c>
      <c r="G279" s="0" t="s">
        <v>3808</v>
      </c>
    </row>
    <row customHeight="1" ht="11.25">
      <c r="A280" s="374" t="s">
        <v>16</v>
      </c>
      <c r="B280" s="0" t="s">
        <v>3766</v>
      </c>
      <c r="C280" s="0" t="s">
        <v>3767</v>
      </c>
      <c r="D280" s="0" t="s">
        <v>3809</v>
      </c>
      <c r="E280" s="0" t="s">
        <v>3810</v>
      </c>
      <c r="F280" s="0" t="s">
        <v>3049</v>
      </c>
      <c r="G280" s="0" t="s">
        <v>3811</v>
      </c>
    </row>
    <row customHeight="1" ht="11.25">
      <c r="A281" s="374" t="s">
        <v>16</v>
      </c>
      <c r="B281" s="0" t="s">
        <v>3766</v>
      </c>
      <c r="C281" s="0" t="s">
        <v>3767</v>
      </c>
      <c r="D281" s="0" t="s">
        <v>3766</v>
      </c>
      <c r="E281" s="0" t="s">
        <v>3767</v>
      </c>
      <c r="F281" s="0" t="s">
        <v>3043</v>
      </c>
      <c r="G281" s="0" t="s">
        <v>3812</v>
      </c>
    </row>
    <row customHeight="1" ht="11.25">
      <c r="A282" s="374" t="s">
        <v>16</v>
      </c>
      <c r="B282" s="0" t="s">
        <v>3766</v>
      </c>
      <c r="C282" s="0" t="s">
        <v>3767</v>
      </c>
      <c r="D282" s="0" t="s">
        <v>3813</v>
      </c>
      <c r="E282" s="0" t="s">
        <v>3814</v>
      </c>
      <c r="F282" s="0" t="s">
        <v>3191</v>
      </c>
      <c r="G282" s="0" t="s">
        <v>3815</v>
      </c>
    </row>
    <row customHeight="1" ht="11.25">
      <c r="A283" s="374" t="s">
        <v>16</v>
      </c>
      <c r="B283" s="0" t="s">
        <v>3766</v>
      </c>
      <c r="C283" s="0" t="s">
        <v>3767</v>
      </c>
      <c r="D283" s="0" t="s">
        <v>3816</v>
      </c>
      <c r="E283" s="0" t="s">
        <v>3817</v>
      </c>
      <c r="F283" s="0" t="s">
        <v>3049</v>
      </c>
      <c r="G283" s="0" t="s">
        <v>3818</v>
      </c>
    </row>
    <row customHeight="1" ht="11.25">
      <c r="A284" s="374" t="s">
        <v>16</v>
      </c>
      <c r="B284" s="0" t="s">
        <v>3819</v>
      </c>
      <c r="C284" s="0" t="s">
        <v>3820</v>
      </c>
      <c r="D284" s="0" t="s">
        <v>3821</v>
      </c>
      <c r="E284" s="0" t="s">
        <v>3822</v>
      </c>
      <c r="F284" s="0" t="s">
        <v>3049</v>
      </c>
      <c r="G284" s="0" t="s">
        <v>3823</v>
      </c>
    </row>
    <row customHeight="1" ht="11.25">
      <c r="A285" s="374" t="s">
        <v>16</v>
      </c>
      <c r="B285" s="0" t="s">
        <v>3819</v>
      </c>
      <c r="C285" s="0" t="s">
        <v>3820</v>
      </c>
      <c r="D285" s="0" t="s">
        <v>3771</v>
      </c>
      <c r="E285" s="0" t="s">
        <v>3824</v>
      </c>
      <c r="F285" s="0" t="s">
        <v>3049</v>
      </c>
      <c r="G285" s="0" t="s">
        <v>3825</v>
      </c>
    </row>
    <row customHeight="1" ht="11.25">
      <c r="A286" s="374" t="s">
        <v>16</v>
      </c>
      <c r="B286" s="0" t="s">
        <v>3819</v>
      </c>
      <c r="C286" s="0" t="s">
        <v>3820</v>
      </c>
      <c r="D286" s="0" t="s">
        <v>3826</v>
      </c>
      <c r="E286" s="0" t="s">
        <v>3827</v>
      </c>
      <c r="F286" s="0" t="s">
        <v>3049</v>
      </c>
      <c r="G286" s="0" t="s">
        <v>3828</v>
      </c>
    </row>
    <row customHeight="1" ht="11.25">
      <c r="A287" s="374" t="s">
        <v>16</v>
      </c>
      <c r="B287" s="0" t="s">
        <v>3819</v>
      </c>
      <c r="C287" s="0" t="s">
        <v>3820</v>
      </c>
      <c r="D287" s="0" t="s">
        <v>3829</v>
      </c>
      <c r="E287" s="0" t="s">
        <v>3830</v>
      </c>
      <c r="F287" s="0" t="s">
        <v>3049</v>
      </c>
      <c r="G287" s="0" t="s">
        <v>3831</v>
      </c>
    </row>
    <row customHeight="1" ht="11.25">
      <c r="A288" s="374" t="s">
        <v>16</v>
      </c>
      <c r="B288" s="0" t="s">
        <v>3819</v>
      </c>
      <c r="C288" s="0" t="s">
        <v>3820</v>
      </c>
      <c r="D288" s="0" t="s">
        <v>3832</v>
      </c>
      <c r="E288" s="0" t="s">
        <v>3833</v>
      </c>
      <c r="F288" s="0" t="s">
        <v>3049</v>
      </c>
      <c r="G288" s="0" t="s">
        <v>3834</v>
      </c>
    </row>
    <row customHeight="1" ht="11.25">
      <c r="A289" s="374" t="s">
        <v>16</v>
      </c>
      <c r="B289" s="0" t="s">
        <v>3819</v>
      </c>
      <c r="C289" s="0" t="s">
        <v>3820</v>
      </c>
      <c r="D289" s="0" t="s">
        <v>3835</v>
      </c>
      <c r="E289" s="0" t="s">
        <v>3836</v>
      </c>
      <c r="F289" s="0" t="s">
        <v>3049</v>
      </c>
      <c r="G289" s="0" t="s">
        <v>3837</v>
      </c>
    </row>
    <row customHeight="1" ht="11.25">
      <c r="A290" s="374" t="s">
        <v>16</v>
      </c>
      <c r="B290" s="0" t="s">
        <v>3819</v>
      </c>
      <c r="C290" s="0" t="s">
        <v>3820</v>
      </c>
      <c r="D290" s="0" t="s">
        <v>3838</v>
      </c>
      <c r="E290" s="0" t="s">
        <v>3839</v>
      </c>
      <c r="F290" s="0" t="s">
        <v>3049</v>
      </c>
      <c r="G290" s="0" t="s">
        <v>3840</v>
      </c>
    </row>
    <row customHeight="1" ht="11.25">
      <c r="A291" s="374" t="s">
        <v>16</v>
      </c>
      <c r="B291" s="0" t="s">
        <v>3819</v>
      </c>
      <c r="C291" s="0" t="s">
        <v>3820</v>
      </c>
      <c r="D291" s="0" t="s">
        <v>3841</v>
      </c>
      <c r="E291" s="0" t="s">
        <v>3842</v>
      </c>
      <c r="F291" s="0" t="s">
        <v>3049</v>
      </c>
      <c r="G291" s="0" t="s">
        <v>3843</v>
      </c>
    </row>
    <row customHeight="1" ht="11.25">
      <c r="A292" s="374" t="s">
        <v>16</v>
      </c>
      <c r="B292" s="0" t="s">
        <v>3819</v>
      </c>
      <c r="C292" s="0" t="s">
        <v>3820</v>
      </c>
      <c r="D292" s="0" t="s">
        <v>3844</v>
      </c>
      <c r="E292" s="0" t="s">
        <v>3845</v>
      </c>
      <c r="F292" s="0" t="s">
        <v>3046</v>
      </c>
      <c r="G292" s="0" t="s">
        <v>3846</v>
      </c>
    </row>
    <row customHeight="1" ht="11.25">
      <c r="A293" s="374" t="s">
        <v>16</v>
      </c>
      <c r="B293" s="0" t="s">
        <v>3819</v>
      </c>
      <c r="C293" s="0" t="s">
        <v>3820</v>
      </c>
      <c r="D293" s="0" t="s">
        <v>3847</v>
      </c>
      <c r="E293" s="0" t="s">
        <v>3848</v>
      </c>
      <c r="F293" s="0" t="s">
        <v>3049</v>
      </c>
      <c r="G293" s="0" t="s">
        <v>3849</v>
      </c>
    </row>
    <row customHeight="1" ht="11.25">
      <c r="A294" s="374" t="s">
        <v>16</v>
      </c>
      <c r="B294" s="0" t="s">
        <v>3819</v>
      </c>
      <c r="C294" s="0" t="s">
        <v>3820</v>
      </c>
      <c r="D294" s="0" t="s">
        <v>3850</v>
      </c>
      <c r="E294" s="0" t="s">
        <v>3851</v>
      </c>
      <c r="F294" s="0" t="s">
        <v>3049</v>
      </c>
      <c r="G294" s="0" t="s">
        <v>3852</v>
      </c>
    </row>
    <row customHeight="1" ht="11.25">
      <c r="A295" s="374" t="s">
        <v>16</v>
      </c>
      <c r="B295" s="0" t="s">
        <v>3819</v>
      </c>
      <c r="C295" s="0" t="s">
        <v>3820</v>
      </c>
      <c r="D295" s="0" t="s">
        <v>3853</v>
      </c>
      <c r="E295" s="0" t="s">
        <v>3854</v>
      </c>
      <c r="F295" s="0" t="s">
        <v>3049</v>
      </c>
      <c r="G295" s="0" t="s">
        <v>3855</v>
      </c>
    </row>
    <row customHeight="1" ht="11.25">
      <c r="A296" s="374" t="s">
        <v>16</v>
      </c>
      <c r="B296" s="0" t="s">
        <v>3819</v>
      </c>
      <c r="C296" s="0" t="s">
        <v>3820</v>
      </c>
      <c r="D296" s="0" t="s">
        <v>3364</v>
      </c>
      <c r="E296" s="0" t="s">
        <v>3856</v>
      </c>
      <c r="F296" s="0" t="s">
        <v>3049</v>
      </c>
      <c r="G296" s="0" t="s">
        <v>3857</v>
      </c>
    </row>
    <row customHeight="1" ht="11.25">
      <c r="A297" s="374" t="s">
        <v>16</v>
      </c>
      <c r="B297" s="0" t="s">
        <v>3819</v>
      </c>
      <c r="C297" s="0" t="s">
        <v>3820</v>
      </c>
      <c r="D297" s="0" t="s">
        <v>3819</v>
      </c>
      <c r="E297" s="0" t="s">
        <v>3820</v>
      </c>
      <c r="F297" s="0" t="s">
        <v>3043</v>
      </c>
      <c r="G297" s="0" t="s">
        <v>3858</v>
      </c>
    </row>
    <row customHeight="1" ht="11.25">
      <c r="A298" s="374" t="s">
        <v>16</v>
      </c>
      <c r="B298" s="0" t="s">
        <v>3819</v>
      </c>
      <c r="C298" s="0" t="s">
        <v>3820</v>
      </c>
      <c r="D298" s="0" t="s">
        <v>3859</v>
      </c>
      <c r="E298" s="0" t="s">
        <v>3860</v>
      </c>
      <c r="F298" s="0" t="s">
        <v>3046</v>
      </c>
      <c r="G298" s="0" t="s">
        <v>3861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10138-DEB6-4E6B-8DFD-0.1677064F}" mc:Ignorable="x14ac xr xr2 xr3">
  <sheetPr>
    <tabColor rgb="FFFFCC99"/>
  </sheetPr>
  <dimension ref="A1:I3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3862</v>
      </c>
      <c r="B1" s="836" t="s">
        <v>3863</v>
      </c>
      <c r="C1" s="1160" t="s">
        <v>3864</v>
      </c>
      <c r="D1" s="836" t="s">
        <v>3865</v>
      </c>
      <c r="E1" s="836" t="s">
        <v>3866</v>
      </c>
      <c r="F1" s="1160" t="s">
        <v>3867</v>
      </c>
      <c r="G1" s="1160" t="s">
        <v>3868</v>
      </c>
      <c r="H1" s="1160" t="s">
        <v>3869</v>
      </c>
      <c r="I1" s="1160" t="s">
        <v>3870</v>
      </c>
    </row>
    <row customHeight="1" ht="11.25">
      <c r="A2" s="1692" t="s">
        <v>112</v>
      </c>
      <c r="B2" s="1692" t="s">
        <v>3871</v>
      </c>
      <c r="C2" s="1692" t="s">
        <v>28</v>
      </c>
      <c r="D2" s="1692" t="s">
        <v>3872</v>
      </c>
      <c r="E2" s="1692" t="s">
        <v>3873</v>
      </c>
      <c r="F2" s="1692" t="s">
        <v>28</v>
      </c>
      <c r="G2" s="1692" t="s">
        <v>28</v>
      </c>
      <c r="H2" s="1692" t="s">
        <v>28</v>
      </c>
      <c r="I2" s="1692" t="s">
        <v>28</v>
      </c>
    </row>
    <row customHeight="1" ht="11.25">
      <c r="A3" s="1692" t="s">
        <v>113</v>
      </c>
      <c r="B3" s="1692" t="s">
        <v>3874</v>
      </c>
      <c r="C3" s="1692" t="s">
        <v>28</v>
      </c>
      <c r="D3" s="1692" t="s">
        <v>3875</v>
      </c>
      <c r="E3" s="1692" t="s">
        <v>3876</v>
      </c>
      <c r="F3" s="1692" t="s">
        <v>28</v>
      </c>
      <c r="G3" s="1692" t="s">
        <v>28</v>
      </c>
      <c r="H3" s="1692" t="s">
        <v>28</v>
      </c>
      <c r="I3" s="1692" t="s">
        <v>28</v>
      </c>
    </row>
    <row customHeight="1" ht="11.25">
      <c r="A4" s="1692" t="s">
        <v>91</v>
      </c>
      <c r="B4" s="1692" t="s">
        <v>3877</v>
      </c>
      <c r="C4" s="1692" t="s">
        <v>28</v>
      </c>
      <c r="D4" s="1692" t="s">
        <v>3875</v>
      </c>
      <c r="E4" s="1692" t="s">
        <v>3876</v>
      </c>
      <c r="F4" s="1692" t="s">
        <v>28</v>
      </c>
      <c r="G4" s="1692" t="s">
        <v>28</v>
      </c>
      <c r="H4" s="1692" t="s">
        <v>28</v>
      </c>
      <c r="I4" s="1692" t="s">
        <v>28</v>
      </c>
    </row>
    <row customHeight="1" ht="11.25">
      <c r="A5" s="1692" t="s">
        <v>92</v>
      </c>
      <c r="B5" s="1692" t="s">
        <v>3878</v>
      </c>
      <c r="C5" s="1692" t="s">
        <v>28</v>
      </c>
      <c r="D5" s="1692" t="s">
        <v>3875</v>
      </c>
      <c r="E5" s="1692" t="s">
        <v>3876</v>
      </c>
      <c r="F5" s="1692" t="s">
        <v>28</v>
      </c>
      <c r="G5" s="1692" t="s">
        <v>28</v>
      </c>
      <c r="H5" s="1692" t="s">
        <v>28</v>
      </c>
      <c r="I5" s="1692" t="s">
        <v>28</v>
      </c>
    </row>
    <row customHeight="1" ht="11.25">
      <c r="A6" s="1692" t="s">
        <v>114</v>
      </c>
      <c r="B6" s="1692" t="s">
        <v>3879</v>
      </c>
      <c r="C6" s="1692" t="s">
        <v>28</v>
      </c>
      <c r="D6" s="1692" t="s">
        <v>3875</v>
      </c>
      <c r="E6" s="1692" t="s">
        <v>3876</v>
      </c>
      <c r="F6" s="1692" t="s">
        <v>28</v>
      </c>
      <c r="G6" s="1692" t="s">
        <v>28</v>
      </c>
      <c r="H6" s="1692" t="s">
        <v>28</v>
      </c>
      <c r="I6" s="1692" t="s">
        <v>28</v>
      </c>
    </row>
    <row customHeight="1" ht="11.25">
      <c r="A7" s="1692" t="s">
        <v>93</v>
      </c>
      <c r="B7" s="1692" t="s">
        <v>3880</v>
      </c>
      <c r="C7" s="1692" t="s">
        <v>28</v>
      </c>
      <c r="D7" s="1692" t="s">
        <v>3875</v>
      </c>
      <c r="E7" s="1692" t="s">
        <v>3876</v>
      </c>
      <c r="F7" s="1692" t="s">
        <v>28</v>
      </c>
      <c r="G7" s="1692" t="s">
        <v>28</v>
      </c>
      <c r="H7" s="1692" t="s">
        <v>28</v>
      </c>
      <c r="I7" s="1692" t="s">
        <v>28</v>
      </c>
    </row>
    <row customHeight="1" ht="11.25">
      <c r="A8" s="1692" t="s">
        <v>94</v>
      </c>
      <c r="B8" s="1692" t="s">
        <v>3881</v>
      </c>
      <c r="C8" s="1692" t="s">
        <v>28</v>
      </c>
      <c r="D8" s="1692" t="s">
        <v>3875</v>
      </c>
      <c r="E8" s="1692" t="s">
        <v>3876</v>
      </c>
      <c r="F8" s="1692" t="s">
        <v>28</v>
      </c>
      <c r="G8" s="1692" t="s">
        <v>28</v>
      </c>
      <c r="H8" s="1692" t="s">
        <v>28</v>
      </c>
      <c r="I8" s="1692" t="s">
        <v>28</v>
      </c>
    </row>
    <row customHeight="1" ht="11.25">
      <c r="A9" s="1692" t="s">
        <v>115</v>
      </c>
      <c r="B9" s="1692" t="s">
        <v>3882</v>
      </c>
      <c r="C9" s="1692" t="s">
        <v>28</v>
      </c>
      <c r="D9" s="1692" t="s">
        <v>3883</v>
      </c>
      <c r="E9" s="1692" t="s">
        <v>3884</v>
      </c>
      <c r="F9" s="1692" t="s">
        <v>28</v>
      </c>
      <c r="G9" s="1692" t="s">
        <v>28</v>
      </c>
      <c r="H9" s="1692" t="s">
        <v>28</v>
      </c>
      <c r="I9" s="1692" t="s">
        <v>28</v>
      </c>
    </row>
    <row customHeight="1" ht="11.25">
      <c r="A10" s="1692" t="s">
        <v>151</v>
      </c>
      <c r="B10" s="1692" t="s">
        <v>3885</v>
      </c>
      <c r="C10" s="1692" t="s">
        <v>28</v>
      </c>
      <c r="D10" s="1692" t="s">
        <v>3883</v>
      </c>
      <c r="E10" s="1692" t="s">
        <v>3884</v>
      </c>
      <c r="F10" s="1692" t="s">
        <v>28</v>
      </c>
      <c r="G10" s="1692" t="s">
        <v>28</v>
      </c>
      <c r="H10" s="1692" t="s">
        <v>28</v>
      </c>
      <c r="I10" s="1692" t="s">
        <v>28</v>
      </c>
    </row>
    <row customHeight="1" ht="11.25">
      <c r="A11" s="1692" t="s">
        <v>152</v>
      </c>
      <c r="B11" s="1692" t="s">
        <v>3886</v>
      </c>
      <c r="C11" s="1692" t="s">
        <v>28</v>
      </c>
      <c r="D11" s="1692" t="s">
        <v>3875</v>
      </c>
      <c r="E11" s="1692" t="s">
        <v>3887</v>
      </c>
      <c r="F11" s="1692" t="s">
        <v>28</v>
      </c>
      <c r="G11" s="1692" t="s">
        <v>28</v>
      </c>
      <c r="H11" s="1692" t="s">
        <v>28</v>
      </c>
      <c r="I11" s="1692" t="s">
        <v>28</v>
      </c>
    </row>
    <row customHeight="1" ht="11.25">
      <c r="A12" s="1692" t="s">
        <v>153</v>
      </c>
      <c r="B12" s="1692" t="s">
        <v>3888</v>
      </c>
      <c r="C12" s="1692" t="s">
        <v>28</v>
      </c>
      <c r="D12" s="1692" t="s">
        <v>3875</v>
      </c>
      <c r="E12" s="1692" t="s">
        <v>3876</v>
      </c>
      <c r="F12" s="1692" t="s">
        <v>28</v>
      </c>
      <c r="G12" s="1692" t="s">
        <v>28</v>
      </c>
      <c r="H12" s="1692" t="s">
        <v>28</v>
      </c>
      <c r="I12" s="1692" t="s">
        <v>28</v>
      </c>
    </row>
    <row customHeight="1" ht="11.25">
      <c r="A13" s="1692" t="s">
        <v>154</v>
      </c>
      <c r="B13" s="1692" t="s">
        <v>3889</v>
      </c>
      <c r="C13" s="1692" t="s">
        <v>28</v>
      </c>
      <c r="D13" s="1692" t="s">
        <v>3875</v>
      </c>
      <c r="E13" s="1692" t="s">
        <v>3876</v>
      </c>
      <c r="F13" s="1692" t="s">
        <v>28</v>
      </c>
      <c r="G13" s="1692" t="s">
        <v>28</v>
      </c>
      <c r="H13" s="1692" t="s">
        <v>28</v>
      </c>
      <c r="I13" s="1692" t="s">
        <v>28</v>
      </c>
    </row>
    <row customHeight="1" ht="11.25">
      <c r="A14" s="1692" t="s">
        <v>155</v>
      </c>
      <c r="B14" s="1692" t="s">
        <v>3890</v>
      </c>
      <c r="C14" s="1692" t="s">
        <v>28</v>
      </c>
      <c r="D14" s="1692" t="s">
        <v>3875</v>
      </c>
      <c r="E14" s="1692" t="s">
        <v>3891</v>
      </c>
      <c r="F14" s="1692" t="s">
        <v>28</v>
      </c>
      <c r="G14" s="1692" t="s">
        <v>28</v>
      </c>
      <c r="H14" s="1692" t="s">
        <v>28</v>
      </c>
      <c r="I14" s="1692" t="s">
        <v>28</v>
      </c>
    </row>
    <row customHeight="1" ht="11.25">
      <c r="A15" s="1692" t="s">
        <v>156</v>
      </c>
      <c r="B15" s="1692" t="s">
        <v>3892</v>
      </c>
      <c r="C15" s="1692" t="s">
        <v>28</v>
      </c>
      <c r="D15" s="1692" t="s">
        <v>3893</v>
      </c>
      <c r="E15" s="1692" t="s">
        <v>3894</v>
      </c>
      <c r="F15" s="1692" t="s">
        <v>28</v>
      </c>
      <c r="G15" s="1692" t="s">
        <v>28</v>
      </c>
      <c r="H15" s="1692" t="s">
        <v>28</v>
      </c>
      <c r="I15" s="1692" t="s">
        <v>28</v>
      </c>
    </row>
    <row customHeight="1" ht="11.25">
      <c r="A16" s="1692" t="s">
        <v>1466</v>
      </c>
      <c r="B16" s="1692" t="s">
        <v>3895</v>
      </c>
      <c r="C16" s="1692" t="s">
        <v>28</v>
      </c>
      <c r="D16" s="1692" t="s">
        <v>3875</v>
      </c>
      <c r="E16" s="1692" t="s">
        <v>3876</v>
      </c>
      <c r="F16" s="1692" t="s">
        <v>28</v>
      </c>
      <c r="G16" s="1692" t="s">
        <v>28</v>
      </c>
      <c r="H16" s="1692" t="s">
        <v>28</v>
      </c>
      <c r="I16" s="1692" t="s">
        <v>28</v>
      </c>
    </row>
    <row customHeight="1" ht="11.25">
      <c r="A17" s="1692" t="s">
        <v>1472</v>
      </c>
      <c r="B17" s="1692" t="s">
        <v>3896</v>
      </c>
      <c r="C17" s="1692" t="s">
        <v>28</v>
      </c>
      <c r="D17" s="1692" t="s">
        <v>3875</v>
      </c>
      <c r="E17" s="1692" t="s">
        <v>3876</v>
      </c>
      <c r="F17" s="1692" t="s">
        <v>28</v>
      </c>
      <c r="G17" s="1692" t="s">
        <v>28</v>
      </c>
      <c r="H17" s="1692" t="s">
        <v>28</v>
      </c>
      <c r="I17" s="1692" t="s">
        <v>28</v>
      </c>
    </row>
    <row customHeight="1" ht="11.25">
      <c r="A18" s="1692" t="s">
        <v>1484</v>
      </c>
      <c r="B18" s="1692" t="s">
        <v>3897</v>
      </c>
      <c r="C18" s="1692" t="s">
        <v>28</v>
      </c>
      <c r="D18" s="1692" t="s">
        <v>3875</v>
      </c>
      <c r="E18" s="1692" t="s">
        <v>3891</v>
      </c>
      <c r="F18" s="1692" t="s">
        <v>28</v>
      </c>
      <c r="G18" s="1692" t="s">
        <v>28</v>
      </c>
      <c r="H18" s="1692" t="s">
        <v>28</v>
      </c>
      <c r="I18" s="1692" t="s">
        <v>28</v>
      </c>
    </row>
    <row customHeight="1" ht="11.25">
      <c r="A19" s="1692" t="s">
        <v>1498</v>
      </c>
      <c r="B19" s="1692" t="s">
        <v>3898</v>
      </c>
      <c r="C19" s="1692" t="s">
        <v>28</v>
      </c>
      <c r="D19" s="1692" t="s">
        <v>3875</v>
      </c>
      <c r="E19" s="1692" t="s">
        <v>3876</v>
      </c>
      <c r="F19" s="1692" t="s">
        <v>28</v>
      </c>
      <c r="G19" s="1692" t="s">
        <v>28</v>
      </c>
      <c r="H19" s="1692" t="s">
        <v>28</v>
      </c>
      <c r="I19" s="1692" t="s">
        <v>28</v>
      </c>
    </row>
    <row customHeight="1" ht="11.25">
      <c r="A20" s="1692" t="s">
        <v>1510</v>
      </c>
      <c r="B20" s="1692" t="s">
        <v>3899</v>
      </c>
      <c r="C20" s="1692" t="s">
        <v>28</v>
      </c>
      <c r="D20" s="1692" t="s">
        <v>3875</v>
      </c>
      <c r="E20" s="1692" t="s">
        <v>3876</v>
      </c>
      <c r="F20" s="1692" t="s">
        <v>28</v>
      </c>
      <c r="G20" s="1692" t="s">
        <v>28</v>
      </c>
      <c r="H20" s="1692" t="s">
        <v>28</v>
      </c>
      <c r="I20" s="1692" t="s">
        <v>28</v>
      </c>
    </row>
    <row customHeight="1" ht="11.25">
      <c r="A21" s="1692" t="s">
        <v>1519</v>
      </c>
      <c r="B21" s="1692" t="s">
        <v>3900</v>
      </c>
      <c r="C21" s="1692" t="s">
        <v>28</v>
      </c>
      <c r="D21" s="1692" t="s">
        <v>3875</v>
      </c>
      <c r="E21" s="1692" t="s">
        <v>3876</v>
      </c>
      <c r="F21" s="1692" t="s">
        <v>28</v>
      </c>
      <c r="G21" s="1692" t="s">
        <v>28</v>
      </c>
      <c r="H21" s="1692" t="s">
        <v>28</v>
      </c>
      <c r="I21" s="1692" t="s">
        <v>28</v>
      </c>
    </row>
    <row customHeight="1" ht="11.25">
      <c r="A22" s="1692" t="s">
        <v>1535</v>
      </c>
      <c r="B22" s="1692" t="s">
        <v>3901</v>
      </c>
      <c r="C22" s="1692" t="s">
        <v>28</v>
      </c>
      <c r="D22" s="1692" t="s">
        <v>3875</v>
      </c>
      <c r="E22" s="1692" t="s">
        <v>3876</v>
      </c>
      <c r="F22" s="1692" t="s">
        <v>28</v>
      </c>
      <c r="G22" s="1692" t="s">
        <v>28</v>
      </c>
      <c r="H22" s="1692" t="s">
        <v>28</v>
      </c>
      <c r="I22" s="1692" t="s">
        <v>28</v>
      </c>
    </row>
    <row customHeight="1" ht="11.25">
      <c r="A23" s="1692" t="s">
        <v>1542</v>
      </c>
      <c r="B23" s="1692" t="s">
        <v>3902</v>
      </c>
      <c r="C23" s="1692" t="s">
        <v>28</v>
      </c>
      <c r="D23" s="1692" t="s">
        <v>3875</v>
      </c>
      <c r="E23" s="1692" t="s">
        <v>3876</v>
      </c>
      <c r="F23" s="1692" t="s">
        <v>28</v>
      </c>
      <c r="G23" s="1692" t="s">
        <v>28</v>
      </c>
      <c r="H23" s="1692" t="s">
        <v>28</v>
      </c>
      <c r="I23" s="1692" t="s">
        <v>28</v>
      </c>
    </row>
    <row customHeight="1" ht="11.25">
      <c r="A24" s="1692" t="s">
        <v>1550</v>
      </c>
      <c r="B24" s="1692" t="s">
        <v>3903</v>
      </c>
      <c r="C24" s="1692" t="s">
        <v>28</v>
      </c>
      <c r="D24" s="1692" t="s">
        <v>3875</v>
      </c>
      <c r="E24" s="1692" t="s">
        <v>3876</v>
      </c>
      <c r="F24" s="1692" t="s">
        <v>28</v>
      </c>
      <c r="G24" s="1692" t="s">
        <v>28</v>
      </c>
      <c r="H24" s="1692" t="s">
        <v>28</v>
      </c>
      <c r="I24" s="1692" t="s">
        <v>28</v>
      </c>
    </row>
    <row customHeight="1" ht="11.25">
      <c r="A25" s="1692" t="s">
        <v>1557</v>
      </c>
      <c r="B25" s="1692" t="s">
        <v>3904</v>
      </c>
      <c r="C25" s="1692" t="s">
        <v>28</v>
      </c>
      <c r="D25" s="1692" t="s">
        <v>3875</v>
      </c>
      <c r="E25" s="1692" t="s">
        <v>3876</v>
      </c>
      <c r="F25" s="1692" t="s">
        <v>28</v>
      </c>
      <c r="G25" s="1692" t="s">
        <v>28</v>
      </c>
      <c r="H25" s="1692" t="s">
        <v>28</v>
      </c>
      <c r="I25" s="1692" t="s">
        <v>28</v>
      </c>
    </row>
    <row customHeight="1" ht="11.25">
      <c r="A26" s="1692" t="s">
        <v>1561</v>
      </c>
      <c r="B26" s="1692" t="s">
        <v>3905</v>
      </c>
      <c r="C26" s="1692" t="s">
        <v>28</v>
      </c>
      <c r="D26" s="1692" t="s">
        <v>3875</v>
      </c>
      <c r="E26" s="1692" t="s">
        <v>3876</v>
      </c>
      <c r="F26" s="1692" t="s">
        <v>28</v>
      </c>
      <c r="G26" s="1692" t="s">
        <v>28</v>
      </c>
      <c r="H26" s="1692" t="s">
        <v>28</v>
      </c>
      <c r="I26" s="1692" t="s">
        <v>28</v>
      </c>
    </row>
    <row customHeight="1" ht="11.25">
      <c r="A27" s="1692" t="s">
        <v>1566</v>
      </c>
      <c r="B27" s="1692" t="s">
        <v>3906</v>
      </c>
      <c r="C27" s="1692" t="s">
        <v>28</v>
      </c>
      <c r="D27" s="1692" t="s">
        <v>3875</v>
      </c>
      <c r="E27" s="1692" t="s">
        <v>3876</v>
      </c>
      <c r="F27" s="1692" t="s">
        <v>28</v>
      </c>
      <c r="G27" s="1692" t="s">
        <v>28</v>
      </c>
      <c r="H27" s="1692" t="s">
        <v>28</v>
      </c>
      <c r="I27" s="1692" t="s">
        <v>28</v>
      </c>
    </row>
    <row customHeight="1" ht="11.25">
      <c r="A28" s="1692" t="s">
        <v>1574</v>
      </c>
      <c r="B28" s="1692" t="s">
        <v>3907</v>
      </c>
      <c r="C28" s="1692" t="s">
        <v>28</v>
      </c>
      <c r="D28" s="1692" t="s">
        <v>3875</v>
      </c>
      <c r="E28" s="1692" t="s">
        <v>3884</v>
      </c>
      <c r="F28" s="1692" t="s">
        <v>28</v>
      </c>
      <c r="G28" s="1692" t="s">
        <v>28</v>
      </c>
      <c r="H28" s="1692" t="s">
        <v>28</v>
      </c>
      <c r="I28" s="1692" t="s">
        <v>28</v>
      </c>
    </row>
    <row customHeight="1" ht="11.25">
      <c r="A29" s="1692" t="s">
        <v>1576</v>
      </c>
      <c r="B29" s="1692" t="s">
        <v>3908</v>
      </c>
      <c r="C29" s="1692" t="s">
        <v>28</v>
      </c>
      <c r="D29" s="1692" t="s">
        <v>3875</v>
      </c>
      <c r="E29" s="1692" t="s">
        <v>3876</v>
      </c>
      <c r="F29" s="1692" t="s">
        <v>28</v>
      </c>
      <c r="G29" s="1692" t="s">
        <v>28</v>
      </c>
      <c r="H29" s="1692" t="s">
        <v>28</v>
      </c>
      <c r="I29" s="1692" t="s">
        <v>28</v>
      </c>
    </row>
    <row customHeight="1" ht="11.25">
      <c r="A30" s="1692" t="s">
        <v>1579</v>
      </c>
      <c r="B30" s="1692" t="s">
        <v>3909</v>
      </c>
      <c r="C30" s="1692" t="s">
        <v>28</v>
      </c>
      <c r="D30" s="1692" t="s">
        <v>3875</v>
      </c>
      <c r="E30" s="1692" t="s">
        <v>3876</v>
      </c>
      <c r="F30" s="1692" t="s">
        <v>28</v>
      </c>
      <c r="G30" s="1692" t="s">
        <v>28</v>
      </c>
      <c r="H30" s="1692" t="s">
        <v>28</v>
      </c>
      <c r="I30" s="1692" t="s">
        <v>28</v>
      </c>
    </row>
    <row customHeight="1" ht="11.25">
      <c r="A31" s="1692" t="s">
        <v>1585</v>
      </c>
      <c r="B31" s="1692" t="s">
        <v>3910</v>
      </c>
      <c r="C31" s="1692" t="s">
        <v>28</v>
      </c>
      <c r="D31" s="1692" t="s">
        <v>3875</v>
      </c>
      <c r="E31" s="1692" t="s">
        <v>3876</v>
      </c>
      <c r="F31" s="1692" t="s">
        <v>28</v>
      </c>
      <c r="G31" s="1692" t="s">
        <v>28</v>
      </c>
      <c r="H31" s="1692" t="s">
        <v>28</v>
      </c>
      <c r="I31" s="1692" t="s">
        <v>28</v>
      </c>
    </row>
    <row customHeight="1" ht="11.25">
      <c r="A32" s="1692" t="s">
        <v>1587</v>
      </c>
      <c r="B32" s="1692" t="s">
        <v>3911</v>
      </c>
      <c r="C32" s="1692" t="s">
        <v>28</v>
      </c>
      <c r="D32" s="1692" t="s">
        <v>3912</v>
      </c>
      <c r="E32" s="1692" t="s">
        <v>3884</v>
      </c>
      <c r="F32" s="1692" t="s">
        <v>28</v>
      </c>
      <c r="G32" s="1692" t="s">
        <v>28</v>
      </c>
      <c r="H32" s="1692" t="s">
        <v>28</v>
      </c>
      <c r="I3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1FE69-3E2D-87AD-A8E1-0.0BABC0A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53B6E-321E-076C-3D3C-0.FBFBD6C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Рязанская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F36CB-93D2-122A-2708-0.929A9A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3913</v>
      </c>
    </row>
    <row customHeight="1" ht="11.25">
      <c r="A2" s="184" t="s">
        <v>99</v>
      </c>
      <c r="B2" s="184"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5EDE1-A9EE-F0F2-1A9C-0.BF627CF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3914</v>
      </c>
      <c r="B1" s="836" t="s">
        <v>3915</v>
      </c>
    </row>
    <row customHeight="1" ht="11.25">
      <c r="A2" s="836">
        <v>4213775</v>
      </c>
      <c r="B2" s="836" t="s">
        <v>1222</v>
      </c>
    </row>
    <row customHeight="1" ht="11.25">
      <c r="A3" s="836">
        <v>4213784</v>
      </c>
      <c r="B3" s="836" t="s">
        <v>1257</v>
      </c>
    </row>
    <row customHeight="1" ht="11.25">
      <c r="A4" s="836">
        <v>4213781</v>
      </c>
      <c r="B4" s="836" t="s">
        <v>1250</v>
      </c>
    </row>
    <row customHeight="1" ht="11.25">
      <c r="A5" s="836">
        <v>4213776</v>
      </c>
      <c r="B5" s="836" t="s">
        <v>169</v>
      </c>
    </row>
    <row customHeight="1" ht="11.25">
      <c r="A6" s="836">
        <v>4213777</v>
      </c>
      <c r="B6" s="836" t="s">
        <v>175</v>
      </c>
    </row>
    <row customHeight="1" ht="11.25">
      <c r="A7" s="836">
        <v>4213778</v>
      </c>
      <c r="B7" s="836" t="s">
        <v>181</v>
      </c>
    </row>
    <row customHeight="1" ht="11.25">
      <c r="A8" s="836">
        <v>4213780</v>
      </c>
      <c r="B8" s="836" t="s">
        <v>187</v>
      </c>
    </row>
    <row customHeight="1" ht="11.25">
      <c r="A9" s="836">
        <v>4213779</v>
      </c>
      <c r="B9" s="836" t="s">
        <v>1391</v>
      </c>
    </row>
    <row customHeight="1" ht="11.25">
      <c r="A10" s="836">
        <v>4213783</v>
      </c>
      <c r="B10" s="836" t="s">
        <v>1406</v>
      </c>
    </row>
    <row customHeight="1" ht="11.25">
      <c r="A11" s="836">
        <v>4213782</v>
      </c>
      <c r="B11" s="836"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8718A-8C32-3C53-BB42-0.8BB8EC3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3914</v>
      </c>
      <c r="B1" s="836" t="s">
        <v>3916</v>
      </c>
    </row>
    <row customHeight="1" ht="11.25">
      <c r="A2" s="836" t="s">
        <v>3917</v>
      </c>
      <c r="B2" s="836" t="s">
        <v>1505</v>
      </c>
    </row>
    <row customHeight="1" ht="11.25">
      <c r="A3" s="836" t="s">
        <v>3918</v>
      </c>
      <c r="B3" s="836" t="s">
        <v>1515</v>
      </c>
    </row>
    <row customHeight="1" ht="11.25">
      <c r="A4" s="836" t="s">
        <v>3919</v>
      </c>
      <c r="B4" s="836" t="s">
        <v>1524</v>
      </c>
    </row>
    <row customHeight="1" ht="11.25">
      <c r="A5" s="836" t="s">
        <v>3920</v>
      </c>
      <c r="B5" s="836" t="s">
        <v>1533</v>
      </c>
    </row>
    <row customHeight="1" ht="11.25">
      <c r="A6" s="836" t="s">
        <v>3921</v>
      </c>
      <c r="B6" s="836" t="s">
        <v>1539</v>
      </c>
    </row>
    <row customHeight="1" ht="11.25">
      <c r="A7" s="836" t="s">
        <v>3922</v>
      </c>
      <c r="B7" s="836" t="s">
        <v>1547</v>
      </c>
    </row>
    <row customHeight="1" ht="11.25">
      <c r="A8" s="836" t="s">
        <v>3923</v>
      </c>
      <c r="B8" s="836"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ADB6A-8DC8-F0BB-FA35-0.AE0AD154}" mc:Ignorable="x14ac xr xr2 xr3">
  <sheetPr>
    <tabColor rgb="FFFFCC99"/>
  </sheetPr>
  <dimension ref="A1:G298"/>
  <sheetViews>
    <sheetView topLeftCell="A1" showGridLines="0" workbookViewId="0">
      <selection activeCell="A1" sqref="A1"/>
    </sheetView>
  </sheetViews>
  <sheetFormatPr customHeight="1" defaultRowHeight="11.25"/>
  <sheetData>
    <row customHeight="1" ht="11.25">
      <c r="A1" s="374" t="s">
        <v>3034</v>
      </c>
      <c r="B1" s="374" t="s">
        <v>3035</v>
      </c>
      <c r="C1" s="374" t="s">
        <v>3036</v>
      </c>
      <c r="D1" s="374" t="s">
        <v>3037</v>
      </c>
      <c r="E1" s="0" t="s">
        <v>3038</v>
      </c>
      <c r="F1" s="0" t="s">
        <v>3039</v>
      </c>
      <c r="G1" s="0" t="s">
        <v>3040</v>
      </c>
    </row>
    <row customHeight="1" ht="11.25">
      <c r="A2" s="0" t="s">
        <v>16</v>
      </c>
      <c r="B2" s="0" t="s">
        <v>3041</v>
      </c>
      <c r="C2" s="0" t="s">
        <v>3042</v>
      </c>
      <c r="D2" s="0" t="s">
        <v>3041</v>
      </c>
      <c r="E2" s="0" t="s">
        <v>3042</v>
      </c>
      <c r="F2" s="0" t="s">
        <v>3043</v>
      </c>
      <c r="G2" s="0" t="s">
        <v>112</v>
      </c>
    </row>
    <row customHeight="1" ht="11.25">
      <c r="A3" s="0" t="s">
        <v>16</v>
      </c>
      <c r="B3" s="0" t="s">
        <v>3041</v>
      </c>
      <c r="C3" s="0" t="s">
        <v>3042</v>
      </c>
      <c r="D3" s="0" t="s">
        <v>3044</v>
      </c>
      <c r="E3" s="0" t="s">
        <v>3045</v>
      </c>
      <c r="F3" s="0" t="s">
        <v>3046</v>
      </c>
      <c r="G3" s="0" t="s">
        <v>113</v>
      </c>
    </row>
    <row customHeight="1" ht="11.25">
      <c r="A4" s="0" t="s">
        <v>16</v>
      </c>
      <c r="B4" s="0" t="s">
        <v>3041</v>
      </c>
      <c r="C4" s="0" t="s">
        <v>3042</v>
      </c>
      <c r="D4" s="0" t="s">
        <v>3047</v>
      </c>
      <c r="E4" s="0" t="s">
        <v>3048</v>
      </c>
      <c r="F4" s="0" t="s">
        <v>3049</v>
      </c>
      <c r="G4" s="0" t="s">
        <v>91</v>
      </c>
    </row>
    <row customHeight="1" ht="11.25">
      <c r="A5" s="0" t="s">
        <v>16</v>
      </c>
      <c r="B5" s="0" t="s">
        <v>3041</v>
      </c>
      <c r="C5" s="0" t="s">
        <v>3042</v>
      </c>
      <c r="D5" s="0" t="s">
        <v>3050</v>
      </c>
      <c r="E5" s="0" t="s">
        <v>3051</v>
      </c>
      <c r="F5" s="0" t="s">
        <v>3049</v>
      </c>
      <c r="G5" s="0" t="s">
        <v>92</v>
      </c>
    </row>
    <row customHeight="1" ht="11.25">
      <c r="A6" s="0" t="s">
        <v>16</v>
      </c>
      <c r="B6" s="0" t="s">
        <v>3041</v>
      </c>
      <c r="C6" s="0" t="s">
        <v>3042</v>
      </c>
      <c r="D6" s="0" t="s">
        <v>3052</v>
      </c>
      <c r="E6" s="0" t="s">
        <v>3053</v>
      </c>
      <c r="F6" s="0" t="s">
        <v>3049</v>
      </c>
      <c r="G6" s="0" t="s">
        <v>114</v>
      </c>
    </row>
    <row customHeight="1" ht="11.25">
      <c r="A7" s="0" t="s">
        <v>16</v>
      </c>
      <c r="B7" s="0" t="s">
        <v>3041</v>
      </c>
      <c r="C7" s="0" t="s">
        <v>3042</v>
      </c>
      <c r="D7" s="0" t="s">
        <v>3054</v>
      </c>
      <c r="E7" s="0" t="s">
        <v>3055</v>
      </c>
      <c r="F7" s="0" t="s">
        <v>3049</v>
      </c>
      <c r="G7" s="0" t="s">
        <v>93</v>
      </c>
    </row>
    <row customHeight="1" ht="11.25">
      <c r="A8" s="0" t="s">
        <v>16</v>
      </c>
      <c r="B8" s="0" t="s">
        <v>3041</v>
      </c>
      <c r="C8" s="0" t="s">
        <v>3042</v>
      </c>
      <c r="D8" s="0" t="s">
        <v>3056</v>
      </c>
      <c r="E8" s="0" t="s">
        <v>3057</v>
      </c>
      <c r="F8" s="0" t="s">
        <v>3049</v>
      </c>
      <c r="G8" s="0" t="s">
        <v>94</v>
      </c>
    </row>
    <row customHeight="1" ht="11.25">
      <c r="A9" s="0" t="s">
        <v>16</v>
      </c>
      <c r="B9" s="0" t="s">
        <v>3058</v>
      </c>
      <c r="C9" s="0" t="s">
        <v>3059</v>
      </c>
      <c r="D9" s="0" t="s">
        <v>3058</v>
      </c>
      <c r="E9" s="0" t="s">
        <v>3059</v>
      </c>
      <c r="F9" s="0" t="s">
        <v>3060</v>
      </c>
      <c r="G9" s="0" t="s">
        <v>115</v>
      </c>
    </row>
    <row customHeight="1" ht="11.25">
      <c r="A10" s="0" t="s">
        <v>16</v>
      </c>
      <c r="B10" s="0" t="s">
        <v>3061</v>
      </c>
      <c r="C10" s="0" t="s">
        <v>3062</v>
      </c>
      <c r="D10" s="0" t="s">
        <v>3061</v>
      </c>
      <c r="E10" s="0" t="s">
        <v>3062</v>
      </c>
      <c r="F10" s="0" t="s">
        <v>3060</v>
      </c>
      <c r="G10" s="0" t="s">
        <v>151</v>
      </c>
    </row>
    <row customHeight="1" ht="11.25">
      <c r="A11" s="0" t="s">
        <v>16</v>
      </c>
      <c r="B11" s="0" t="s">
        <v>3063</v>
      </c>
      <c r="C11" s="0" t="s">
        <v>3064</v>
      </c>
      <c r="D11" s="0" t="s">
        <v>3063</v>
      </c>
      <c r="E11" s="0" t="s">
        <v>3064</v>
      </c>
      <c r="F11" s="0" t="s">
        <v>3060</v>
      </c>
      <c r="G11" s="0" t="s">
        <v>152</v>
      </c>
    </row>
    <row customHeight="1" ht="11.25">
      <c r="A12" s="0" t="s">
        <v>16</v>
      </c>
      <c r="B12" s="0" t="s">
        <v>3065</v>
      </c>
      <c r="C12" s="0" t="s">
        <v>3066</v>
      </c>
      <c r="D12" s="0" t="s">
        <v>3065</v>
      </c>
      <c r="E12" s="0" t="s">
        <v>3066</v>
      </c>
      <c r="F12" s="0" t="s">
        <v>3060</v>
      </c>
      <c r="G12" s="0" t="s">
        <v>153</v>
      </c>
    </row>
    <row customHeight="1" ht="11.25">
      <c r="A13" s="0" t="s">
        <v>16</v>
      </c>
      <c r="B13" s="0" t="s">
        <v>3067</v>
      </c>
      <c r="C13" s="0" t="s">
        <v>3068</v>
      </c>
      <c r="D13" s="0" t="s">
        <v>3069</v>
      </c>
      <c r="E13" s="0" t="s">
        <v>3070</v>
      </c>
      <c r="F13" s="0" t="s">
        <v>3049</v>
      </c>
      <c r="G13" s="0" t="s">
        <v>154</v>
      </c>
    </row>
    <row customHeight="1" ht="11.25">
      <c r="A14" s="0" t="s">
        <v>16</v>
      </c>
      <c r="B14" s="0" t="s">
        <v>3067</v>
      </c>
      <c r="C14" s="0" t="s">
        <v>3068</v>
      </c>
      <c r="D14" s="0" t="s">
        <v>3067</v>
      </c>
      <c r="E14" s="0" t="s">
        <v>3068</v>
      </c>
      <c r="F14" s="0" t="s">
        <v>3043</v>
      </c>
      <c r="G14" s="0" t="s">
        <v>155</v>
      </c>
    </row>
    <row customHeight="1" ht="11.25">
      <c r="A15" s="0" t="s">
        <v>16</v>
      </c>
      <c r="B15" s="0" t="s">
        <v>3067</v>
      </c>
      <c r="C15" s="0" t="s">
        <v>3068</v>
      </c>
      <c r="D15" s="0" t="s">
        <v>3071</v>
      </c>
      <c r="E15" s="0" t="s">
        <v>3072</v>
      </c>
      <c r="F15" s="0" t="s">
        <v>3046</v>
      </c>
      <c r="G15" s="0" t="s">
        <v>156</v>
      </c>
    </row>
    <row customHeight="1" ht="11.25">
      <c r="A16" s="0" t="s">
        <v>16</v>
      </c>
      <c r="B16" s="0" t="s">
        <v>3067</v>
      </c>
      <c r="C16" s="0" t="s">
        <v>3068</v>
      </c>
      <c r="D16" s="0" t="s">
        <v>3073</v>
      </c>
      <c r="E16" s="0" t="s">
        <v>3074</v>
      </c>
      <c r="F16" s="0" t="s">
        <v>3049</v>
      </c>
      <c r="G16" s="0" t="s">
        <v>1466</v>
      </c>
    </row>
    <row customHeight="1" ht="11.25">
      <c r="A17" s="0" t="s">
        <v>16</v>
      </c>
      <c r="B17" s="0" t="s">
        <v>3067</v>
      </c>
      <c r="C17" s="0" t="s">
        <v>3068</v>
      </c>
      <c r="D17" s="0" t="s">
        <v>3075</v>
      </c>
      <c r="E17" s="0" t="s">
        <v>3076</v>
      </c>
      <c r="F17" s="0" t="s">
        <v>3049</v>
      </c>
      <c r="G17" s="0" t="s">
        <v>1472</v>
      </c>
    </row>
    <row customHeight="1" ht="11.25">
      <c r="A18" s="0" t="s">
        <v>16</v>
      </c>
      <c r="B18" s="0" t="s">
        <v>3067</v>
      </c>
      <c r="C18" s="0" t="s">
        <v>3068</v>
      </c>
      <c r="D18" s="0" t="s">
        <v>3077</v>
      </c>
      <c r="E18" s="0" t="s">
        <v>3078</v>
      </c>
      <c r="F18" s="0" t="s">
        <v>3049</v>
      </c>
      <c r="G18" s="0" t="s">
        <v>1484</v>
      </c>
    </row>
    <row customHeight="1" ht="11.25">
      <c r="A19" s="0" t="s">
        <v>16</v>
      </c>
      <c r="B19" s="0" t="s">
        <v>3067</v>
      </c>
      <c r="C19" s="0" t="s">
        <v>3068</v>
      </c>
      <c r="D19" s="0" t="s">
        <v>3079</v>
      </c>
      <c r="E19" s="0" t="s">
        <v>3080</v>
      </c>
      <c r="F19" s="0" t="s">
        <v>3049</v>
      </c>
      <c r="G19" s="0" t="s">
        <v>1498</v>
      </c>
    </row>
    <row customHeight="1" ht="11.25">
      <c r="A20" s="0" t="s">
        <v>16</v>
      </c>
      <c r="B20" s="0" t="s">
        <v>3081</v>
      </c>
      <c r="C20" s="0" t="s">
        <v>3082</v>
      </c>
      <c r="D20" s="0" t="s">
        <v>3083</v>
      </c>
      <c r="E20" s="0" t="s">
        <v>3084</v>
      </c>
      <c r="F20" s="0" t="s">
        <v>3049</v>
      </c>
      <c r="G20" s="0" t="s">
        <v>1510</v>
      </c>
    </row>
    <row customHeight="1" ht="11.25">
      <c r="A21" s="0" t="s">
        <v>16</v>
      </c>
      <c r="B21" s="0" t="s">
        <v>3081</v>
      </c>
      <c r="C21" s="0" t="s">
        <v>3082</v>
      </c>
      <c r="D21" s="0" t="s">
        <v>3085</v>
      </c>
      <c r="E21" s="0" t="s">
        <v>3086</v>
      </c>
      <c r="F21" s="0" t="s">
        <v>3049</v>
      </c>
      <c r="G21" s="0" t="s">
        <v>1519</v>
      </c>
    </row>
    <row customHeight="1" ht="11.25">
      <c r="A22" s="0" t="s">
        <v>16</v>
      </c>
      <c r="B22" s="0" t="s">
        <v>3081</v>
      </c>
      <c r="C22" s="0" t="s">
        <v>3082</v>
      </c>
      <c r="D22" s="0" t="s">
        <v>3087</v>
      </c>
      <c r="E22" s="0" t="s">
        <v>3088</v>
      </c>
      <c r="F22" s="0" t="s">
        <v>3049</v>
      </c>
      <c r="G22" s="0" t="s">
        <v>1535</v>
      </c>
    </row>
    <row customHeight="1" ht="11.25">
      <c r="A23" s="0" t="s">
        <v>16</v>
      </c>
      <c r="B23" s="0" t="s">
        <v>3081</v>
      </c>
      <c r="C23" s="0" t="s">
        <v>3082</v>
      </c>
      <c r="D23" s="0" t="s">
        <v>3089</v>
      </c>
      <c r="E23" s="0" t="s">
        <v>3090</v>
      </c>
      <c r="F23" s="0" t="s">
        <v>3049</v>
      </c>
      <c r="G23" s="0" t="s">
        <v>1542</v>
      </c>
    </row>
    <row customHeight="1" ht="11.25">
      <c r="A24" s="0" t="s">
        <v>16</v>
      </c>
      <c r="B24" s="0" t="s">
        <v>3081</v>
      </c>
      <c r="C24" s="0" t="s">
        <v>3082</v>
      </c>
      <c r="D24" s="0" t="s">
        <v>3081</v>
      </c>
      <c r="E24" s="0" t="s">
        <v>3082</v>
      </c>
      <c r="F24" s="0" t="s">
        <v>3043</v>
      </c>
      <c r="G24" s="0" t="s">
        <v>1550</v>
      </c>
    </row>
    <row customHeight="1" ht="11.25">
      <c r="A25" s="0" t="s">
        <v>16</v>
      </c>
      <c r="B25" s="0" t="s">
        <v>3081</v>
      </c>
      <c r="C25" s="0" t="s">
        <v>3082</v>
      </c>
      <c r="D25" s="0" t="s">
        <v>3091</v>
      </c>
      <c r="E25" s="0" t="s">
        <v>3092</v>
      </c>
      <c r="F25" s="0" t="s">
        <v>3049</v>
      </c>
      <c r="G25" s="0" t="s">
        <v>1557</v>
      </c>
    </row>
    <row customHeight="1" ht="11.25">
      <c r="A26" s="0" t="s">
        <v>16</v>
      </c>
      <c r="B26" s="0" t="s">
        <v>3081</v>
      </c>
      <c r="C26" s="0" t="s">
        <v>3082</v>
      </c>
      <c r="D26" s="0" t="s">
        <v>3093</v>
      </c>
      <c r="E26" s="0" t="s">
        <v>3094</v>
      </c>
      <c r="F26" s="0" t="s">
        <v>3049</v>
      </c>
      <c r="G26" s="0" t="s">
        <v>1561</v>
      </c>
    </row>
    <row customHeight="1" ht="11.25">
      <c r="A27" s="0" t="s">
        <v>16</v>
      </c>
      <c r="B27" s="0" t="s">
        <v>3081</v>
      </c>
      <c r="C27" s="0" t="s">
        <v>3082</v>
      </c>
      <c r="D27" s="0" t="s">
        <v>3095</v>
      </c>
      <c r="E27" s="0" t="s">
        <v>3096</v>
      </c>
      <c r="F27" s="0" t="s">
        <v>3049</v>
      </c>
      <c r="G27" s="0" t="s">
        <v>1566</v>
      </c>
    </row>
    <row customHeight="1" ht="11.25">
      <c r="A28" s="0" t="s">
        <v>16</v>
      </c>
      <c r="B28" s="0" t="s">
        <v>3097</v>
      </c>
      <c r="C28" s="0" t="s">
        <v>3098</v>
      </c>
      <c r="D28" s="0" t="s">
        <v>3099</v>
      </c>
      <c r="E28" s="0" t="s">
        <v>3100</v>
      </c>
      <c r="F28" s="0" t="s">
        <v>3049</v>
      </c>
      <c r="G28" s="0" t="s">
        <v>1574</v>
      </c>
    </row>
    <row customHeight="1" ht="11.25">
      <c r="A29" s="0" t="s">
        <v>16</v>
      </c>
      <c r="B29" s="0" t="s">
        <v>3097</v>
      </c>
      <c r="C29" s="0" t="s">
        <v>3098</v>
      </c>
      <c r="D29" s="0" t="s">
        <v>3101</v>
      </c>
      <c r="E29" s="0" t="s">
        <v>3102</v>
      </c>
      <c r="F29" s="0" t="s">
        <v>3049</v>
      </c>
      <c r="G29" s="0" t="s">
        <v>1576</v>
      </c>
    </row>
    <row customHeight="1" ht="11.25">
      <c r="A30" s="0" t="s">
        <v>16</v>
      </c>
      <c r="B30" s="0" t="s">
        <v>3097</v>
      </c>
      <c r="C30" s="0" t="s">
        <v>3098</v>
      </c>
      <c r="D30" s="0" t="s">
        <v>3097</v>
      </c>
      <c r="E30" s="0" t="s">
        <v>3098</v>
      </c>
      <c r="F30" s="0" t="s">
        <v>3043</v>
      </c>
      <c r="G30" s="0" t="s">
        <v>1579</v>
      </c>
    </row>
    <row customHeight="1" ht="11.25">
      <c r="A31" s="0" t="s">
        <v>16</v>
      </c>
      <c r="B31" s="0" t="s">
        <v>3097</v>
      </c>
      <c r="C31" s="0" t="s">
        <v>3098</v>
      </c>
      <c r="D31" s="0" t="s">
        <v>3103</v>
      </c>
      <c r="E31" s="0" t="s">
        <v>3104</v>
      </c>
      <c r="F31" s="0" t="s">
        <v>3046</v>
      </c>
      <c r="G31" s="0" t="s">
        <v>1585</v>
      </c>
    </row>
    <row customHeight="1" ht="11.25">
      <c r="A32" s="0" t="s">
        <v>16</v>
      </c>
      <c r="B32" s="0" t="s">
        <v>3097</v>
      </c>
      <c r="C32" s="0" t="s">
        <v>3098</v>
      </c>
      <c r="D32" s="0" t="s">
        <v>3105</v>
      </c>
      <c r="E32" s="0" t="s">
        <v>3106</v>
      </c>
      <c r="F32" s="0" t="s">
        <v>3049</v>
      </c>
      <c r="G32" s="0" t="s">
        <v>1587</v>
      </c>
    </row>
    <row customHeight="1" ht="11.25">
      <c r="A33" s="0" t="s">
        <v>16</v>
      </c>
      <c r="B33" s="0" t="s">
        <v>3097</v>
      </c>
      <c r="C33" s="0" t="s">
        <v>3098</v>
      </c>
      <c r="D33" s="0" t="s">
        <v>3107</v>
      </c>
      <c r="E33" s="0" t="s">
        <v>3108</v>
      </c>
      <c r="F33" s="0" t="s">
        <v>3049</v>
      </c>
      <c r="G33" s="0" t="s">
        <v>1589</v>
      </c>
    </row>
    <row customHeight="1" ht="11.25">
      <c r="A34" s="0" t="s">
        <v>16</v>
      </c>
      <c r="B34" s="0" t="s">
        <v>3109</v>
      </c>
      <c r="C34" s="0" t="s">
        <v>3110</v>
      </c>
      <c r="D34" s="0" t="s">
        <v>3109</v>
      </c>
      <c r="E34" s="0" t="s">
        <v>3110</v>
      </c>
      <c r="F34" s="0" t="s">
        <v>3111</v>
      </c>
      <c r="G34" s="0" t="s">
        <v>1591</v>
      </c>
    </row>
    <row customHeight="1" ht="11.25">
      <c r="A35" s="0" t="s">
        <v>16</v>
      </c>
      <c r="B35" s="0" t="s">
        <v>3112</v>
      </c>
      <c r="C35" s="0" t="s">
        <v>3113</v>
      </c>
      <c r="D35" s="0" t="s">
        <v>3114</v>
      </c>
      <c r="E35" s="0" t="s">
        <v>3115</v>
      </c>
      <c r="F35" s="0" t="s">
        <v>3049</v>
      </c>
      <c r="G35" s="0" t="s">
        <v>1596</v>
      </c>
    </row>
    <row customHeight="1" ht="11.25">
      <c r="A36" s="0" t="s">
        <v>16</v>
      </c>
      <c r="B36" s="0" t="s">
        <v>3112</v>
      </c>
      <c r="C36" s="0" t="s">
        <v>3113</v>
      </c>
      <c r="D36" s="0" t="s">
        <v>3116</v>
      </c>
      <c r="E36" s="0" t="s">
        <v>3117</v>
      </c>
      <c r="F36" s="0" t="s">
        <v>3049</v>
      </c>
      <c r="G36" s="0" t="s">
        <v>1601</v>
      </c>
    </row>
    <row customHeight="1" ht="11.25">
      <c r="A37" s="0" t="s">
        <v>16</v>
      </c>
      <c r="B37" s="0" t="s">
        <v>3112</v>
      </c>
      <c r="C37" s="0" t="s">
        <v>3113</v>
      </c>
      <c r="D37" s="0" t="s">
        <v>3118</v>
      </c>
      <c r="E37" s="0" t="s">
        <v>3119</v>
      </c>
      <c r="F37" s="0" t="s">
        <v>3049</v>
      </c>
      <c r="G37" s="0" t="s">
        <v>1605</v>
      </c>
    </row>
    <row customHeight="1" ht="11.25">
      <c r="A38" s="0" t="s">
        <v>16</v>
      </c>
      <c r="B38" s="0" t="s">
        <v>3112</v>
      </c>
      <c r="C38" s="0" t="s">
        <v>3113</v>
      </c>
      <c r="D38" s="0" t="s">
        <v>3120</v>
      </c>
      <c r="E38" s="0" t="s">
        <v>3121</v>
      </c>
      <c r="F38" s="0" t="s">
        <v>3049</v>
      </c>
      <c r="G38" s="0" t="s">
        <v>1613</v>
      </c>
    </row>
    <row customHeight="1" ht="11.25">
      <c r="A39" s="0" t="s">
        <v>16</v>
      </c>
      <c r="B39" s="0" t="s">
        <v>3112</v>
      </c>
      <c r="C39" s="0" t="s">
        <v>3113</v>
      </c>
      <c r="D39" s="0" t="s">
        <v>3122</v>
      </c>
      <c r="E39" s="0" t="s">
        <v>3123</v>
      </c>
      <c r="F39" s="0" t="s">
        <v>3046</v>
      </c>
      <c r="G39" s="0" t="s">
        <v>1619</v>
      </c>
    </row>
    <row customHeight="1" ht="11.25">
      <c r="A40" s="0" t="s">
        <v>16</v>
      </c>
      <c r="B40" s="0" t="s">
        <v>3112</v>
      </c>
      <c r="C40" s="0" t="s">
        <v>3113</v>
      </c>
      <c r="D40" s="0" t="s">
        <v>3124</v>
      </c>
      <c r="E40" s="0" t="s">
        <v>3125</v>
      </c>
      <c r="F40" s="0" t="s">
        <v>3049</v>
      </c>
      <c r="G40" s="0" t="s">
        <v>1624</v>
      </c>
    </row>
    <row customHeight="1" ht="11.25">
      <c r="A41" s="0" t="s">
        <v>16</v>
      </c>
      <c r="B41" s="0" t="s">
        <v>3112</v>
      </c>
      <c r="C41" s="0" t="s">
        <v>3113</v>
      </c>
      <c r="D41" s="0" t="s">
        <v>3126</v>
      </c>
      <c r="E41" s="0" t="s">
        <v>3127</v>
      </c>
      <c r="F41" s="0" t="s">
        <v>3046</v>
      </c>
      <c r="G41" s="0" t="s">
        <v>1628</v>
      </c>
    </row>
    <row customHeight="1" ht="11.25">
      <c r="A42" s="0" t="s">
        <v>16</v>
      </c>
      <c r="B42" s="0" t="s">
        <v>3112</v>
      </c>
      <c r="C42" s="0" t="s">
        <v>3113</v>
      </c>
      <c r="D42" s="0" t="s">
        <v>3128</v>
      </c>
      <c r="E42" s="0" t="s">
        <v>3129</v>
      </c>
      <c r="F42" s="0" t="s">
        <v>3049</v>
      </c>
      <c r="G42" s="0" t="s">
        <v>1631</v>
      </c>
    </row>
    <row customHeight="1" ht="11.25">
      <c r="A43" s="0" t="s">
        <v>16</v>
      </c>
      <c r="B43" s="0" t="s">
        <v>3112</v>
      </c>
      <c r="C43" s="0" t="s">
        <v>3113</v>
      </c>
      <c r="D43" s="0" t="s">
        <v>3130</v>
      </c>
      <c r="E43" s="0" t="s">
        <v>3131</v>
      </c>
      <c r="F43" s="0" t="s">
        <v>3049</v>
      </c>
      <c r="G43" s="0" t="s">
        <v>1638</v>
      </c>
    </row>
    <row customHeight="1" ht="11.25">
      <c r="A44" s="0" t="s">
        <v>16</v>
      </c>
      <c r="B44" s="0" t="s">
        <v>3112</v>
      </c>
      <c r="C44" s="0" t="s">
        <v>3113</v>
      </c>
      <c r="D44" s="0" t="s">
        <v>3112</v>
      </c>
      <c r="E44" s="0" t="s">
        <v>3113</v>
      </c>
      <c r="F44" s="0" t="s">
        <v>3043</v>
      </c>
      <c r="G44" s="0" t="s">
        <v>1647</v>
      </c>
    </row>
    <row customHeight="1" ht="11.25">
      <c r="A45" s="0" t="s">
        <v>16</v>
      </c>
      <c r="B45" s="0" t="s">
        <v>3112</v>
      </c>
      <c r="C45" s="0" t="s">
        <v>3113</v>
      </c>
      <c r="D45" s="0" t="s">
        <v>3132</v>
      </c>
      <c r="E45" s="0" t="s">
        <v>3133</v>
      </c>
      <c r="F45" s="0" t="s">
        <v>3049</v>
      </c>
      <c r="G45" s="0" t="s">
        <v>1652</v>
      </c>
    </row>
    <row customHeight="1" ht="11.25">
      <c r="A46" s="0" t="s">
        <v>16</v>
      </c>
      <c r="B46" s="0" t="s">
        <v>3112</v>
      </c>
      <c r="C46" s="0" t="s">
        <v>3113</v>
      </c>
      <c r="D46" s="0" t="s">
        <v>3134</v>
      </c>
      <c r="E46" s="0" t="s">
        <v>3135</v>
      </c>
      <c r="F46" s="0" t="s">
        <v>3049</v>
      </c>
      <c r="G46" s="0" t="s">
        <v>1656</v>
      </c>
    </row>
    <row customHeight="1" ht="11.25">
      <c r="A47" s="0" t="s">
        <v>16</v>
      </c>
      <c r="B47" s="0" t="s">
        <v>3112</v>
      </c>
      <c r="C47" s="0" t="s">
        <v>3113</v>
      </c>
      <c r="D47" s="0" t="s">
        <v>3136</v>
      </c>
      <c r="E47" s="0" t="s">
        <v>3137</v>
      </c>
      <c r="F47" s="0" t="s">
        <v>3049</v>
      </c>
      <c r="G47" s="0" t="s">
        <v>1662</v>
      </c>
    </row>
    <row customHeight="1" ht="11.25">
      <c r="A48" s="0" t="s">
        <v>16</v>
      </c>
      <c r="B48" s="0" t="s">
        <v>3112</v>
      </c>
      <c r="C48" s="0" t="s">
        <v>3113</v>
      </c>
      <c r="D48" s="0" t="s">
        <v>3138</v>
      </c>
      <c r="E48" s="0" t="s">
        <v>3139</v>
      </c>
      <c r="F48" s="0" t="s">
        <v>3049</v>
      </c>
      <c r="G48" s="0" t="s">
        <v>1667</v>
      </c>
    </row>
    <row customHeight="1" ht="11.25">
      <c r="A49" s="0" t="s">
        <v>16</v>
      </c>
      <c r="B49" s="0" t="s">
        <v>3112</v>
      </c>
      <c r="C49" s="0" t="s">
        <v>3113</v>
      </c>
      <c r="D49" s="0" t="s">
        <v>3140</v>
      </c>
      <c r="E49" s="0" t="s">
        <v>3141</v>
      </c>
      <c r="F49" s="0" t="s">
        <v>3049</v>
      </c>
      <c r="G49" s="0" t="s">
        <v>1670</v>
      </c>
    </row>
    <row customHeight="1" ht="11.25">
      <c r="A50" s="0" t="s">
        <v>16</v>
      </c>
      <c r="B50" s="0" t="s">
        <v>3112</v>
      </c>
      <c r="C50" s="0" t="s">
        <v>3113</v>
      </c>
      <c r="D50" s="0" t="s">
        <v>3142</v>
      </c>
      <c r="E50" s="0" t="s">
        <v>3143</v>
      </c>
      <c r="F50" s="0" t="s">
        <v>3049</v>
      </c>
      <c r="G50" s="0" t="s">
        <v>1674</v>
      </c>
    </row>
    <row customHeight="1" ht="11.25">
      <c r="A51" s="0" t="s">
        <v>16</v>
      </c>
      <c r="B51" s="0" t="s">
        <v>3112</v>
      </c>
      <c r="C51" s="0" t="s">
        <v>3113</v>
      </c>
      <c r="D51" s="0" t="s">
        <v>3144</v>
      </c>
      <c r="E51" s="0" t="s">
        <v>3145</v>
      </c>
      <c r="F51" s="0" t="s">
        <v>3049</v>
      </c>
      <c r="G51" s="0" t="s">
        <v>1678</v>
      </c>
    </row>
    <row customHeight="1" ht="11.25">
      <c r="A52" s="0" t="s">
        <v>16</v>
      </c>
      <c r="B52" s="0" t="s">
        <v>3112</v>
      </c>
      <c r="C52" s="0" t="s">
        <v>3113</v>
      </c>
      <c r="D52" s="0" t="s">
        <v>3146</v>
      </c>
      <c r="E52" s="0" t="s">
        <v>3147</v>
      </c>
      <c r="F52" s="0" t="s">
        <v>3049</v>
      </c>
      <c r="G52" s="0" t="s">
        <v>1682</v>
      </c>
    </row>
    <row customHeight="1" ht="11.25">
      <c r="A53" s="0" t="s">
        <v>16</v>
      </c>
      <c r="B53" s="0" t="s">
        <v>3112</v>
      </c>
      <c r="C53" s="0" t="s">
        <v>3113</v>
      </c>
      <c r="D53" s="0" t="s">
        <v>3148</v>
      </c>
      <c r="E53" s="0" t="s">
        <v>3149</v>
      </c>
      <c r="F53" s="0" t="s">
        <v>3049</v>
      </c>
      <c r="G53" s="0" t="s">
        <v>1684</v>
      </c>
    </row>
    <row customHeight="1" ht="11.25">
      <c r="A54" s="0" t="s">
        <v>16</v>
      </c>
      <c r="B54" s="0" t="s">
        <v>3112</v>
      </c>
      <c r="C54" s="0" t="s">
        <v>3113</v>
      </c>
      <c r="D54" s="0" t="s">
        <v>3150</v>
      </c>
      <c r="E54" s="0" t="s">
        <v>3151</v>
      </c>
      <c r="F54" s="0" t="s">
        <v>3049</v>
      </c>
      <c r="G54" s="0" t="s">
        <v>1687</v>
      </c>
    </row>
    <row customHeight="1" ht="11.25">
      <c r="A55" s="0" t="s">
        <v>16</v>
      </c>
      <c r="B55" s="0" t="s">
        <v>3112</v>
      </c>
      <c r="C55" s="0" t="s">
        <v>3113</v>
      </c>
      <c r="D55" s="0" t="s">
        <v>3152</v>
      </c>
      <c r="E55" s="0" t="s">
        <v>3153</v>
      </c>
      <c r="F55" s="0" t="s">
        <v>3049</v>
      </c>
      <c r="G55" s="0" t="s">
        <v>1691</v>
      </c>
    </row>
    <row customHeight="1" ht="11.25">
      <c r="A56" s="0" t="s">
        <v>16</v>
      </c>
      <c r="B56" s="0" t="s">
        <v>3112</v>
      </c>
      <c r="C56" s="0" t="s">
        <v>3113</v>
      </c>
      <c r="D56" s="0" t="s">
        <v>3154</v>
      </c>
      <c r="E56" s="0" t="s">
        <v>3155</v>
      </c>
      <c r="F56" s="0" t="s">
        <v>3046</v>
      </c>
      <c r="G56" s="0" t="s">
        <v>1694</v>
      </c>
    </row>
    <row customHeight="1" ht="11.25">
      <c r="A57" s="0" t="s">
        <v>16</v>
      </c>
      <c r="B57" s="0" t="s">
        <v>3112</v>
      </c>
      <c r="C57" s="0" t="s">
        <v>3113</v>
      </c>
      <c r="D57" s="0" t="s">
        <v>3156</v>
      </c>
      <c r="E57" s="0" t="s">
        <v>3157</v>
      </c>
      <c r="F57" s="0" t="s">
        <v>3049</v>
      </c>
      <c r="G57" s="0" t="s">
        <v>1697</v>
      </c>
    </row>
    <row customHeight="1" ht="11.25">
      <c r="A58" s="0" t="s">
        <v>16</v>
      </c>
      <c r="B58" s="0" t="s">
        <v>3112</v>
      </c>
      <c r="C58" s="0" t="s">
        <v>3113</v>
      </c>
      <c r="D58" s="0" t="s">
        <v>3158</v>
      </c>
      <c r="E58" s="0" t="s">
        <v>3159</v>
      </c>
      <c r="F58" s="0" t="s">
        <v>3049</v>
      </c>
      <c r="G58" s="0" t="s">
        <v>1700</v>
      </c>
    </row>
    <row customHeight="1" ht="11.25">
      <c r="A59" s="0" t="s">
        <v>16</v>
      </c>
      <c r="B59" s="0" t="s">
        <v>3112</v>
      </c>
      <c r="C59" s="0" t="s">
        <v>3113</v>
      </c>
      <c r="D59" s="0" t="s">
        <v>3160</v>
      </c>
      <c r="E59" s="0" t="s">
        <v>3161</v>
      </c>
      <c r="F59" s="0" t="s">
        <v>3049</v>
      </c>
      <c r="G59" s="0" t="s">
        <v>1704</v>
      </c>
    </row>
    <row customHeight="1" ht="11.25">
      <c r="A60" s="0" t="s">
        <v>16</v>
      </c>
      <c r="B60" s="0" t="s">
        <v>3162</v>
      </c>
      <c r="C60" s="0" t="s">
        <v>3163</v>
      </c>
      <c r="D60" s="0" t="s">
        <v>3164</v>
      </c>
      <c r="E60" s="0" t="s">
        <v>3165</v>
      </c>
      <c r="F60" s="0" t="s">
        <v>3049</v>
      </c>
      <c r="G60" s="0" t="s">
        <v>1707</v>
      </c>
    </row>
    <row customHeight="1" ht="11.25">
      <c r="A61" s="0" t="s">
        <v>16</v>
      </c>
      <c r="B61" s="0" t="s">
        <v>3162</v>
      </c>
      <c r="C61" s="0" t="s">
        <v>3163</v>
      </c>
      <c r="D61" s="0" t="s">
        <v>3166</v>
      </c>
      <c r="E61" s="0" t="s">
        <v>3167</v>
      </c>
      <c r="F61" s="0" t="s">
        <v>3049</v>
      </c>
      <c r="G61" s="0" t="s">
        <v>3168</v>
      </c>
    </row>
    <row customHeight="1" ht="11.25">
      <c r="A62" s="0" t="s">
        <v>16</v>
      </c>
      <c r="B62" s="0" t="s">
        <v>3162</v>
      </c>
      <c r="C62" s="0" t="s">
        <v>3163</v>
      </c>
      <c r="D62" s="0" t="s">
        <v>3169</v>
      </c>
      <c r="E62" s="0" t="s">
        <v>3170</v>
      </c>
      <c r="F62" s="0" t="s">
        <v>3049</v>
      </c>
      <c r="G62" s="0" t="s">
        <v>3171</v>
      </c>
    </row>
    <row customHeight="1" ht="11.25">
      <c r="A63" s="0" t="s">
        <v>16</v>
      </c>
      <c r="B63" s="0" t="s">
        <v>3162</v>
      </c>
      <c r="C63" s="0" t="s">
        <v>3163</v>
      </c>
      <c r="D63" s="0" t="s">
        <v>3172</v>
      </c>
      <c r="E63" s="0" t="s">
        <v>3173</v>
      </c>
      <c r="F63" s="0" t="s">
        <v>3049</v>
      </c>
      <c r="G63" s="0" t="s">
        <v>3174</v>
      </c>
    </row>
    <row customHeight="1" ht="11.25">
      <c r="A64" s="0" t="s">
        <v>16</v>
      </c>
      <c r="B64" s="0" t="s">
        <v>3162</v>
      </c>
      <c r="C64" s="0" t="s">
        <v>3163</v>
      </c>
      <c r="D64" s="0" t="s">
        <v>3162</v>
      </c>
      <c r="E64" s="0" t="s">
        <v>3163</v>
      </c>
      <c r="F64" s="0" t="s">
        <v>3043</v>
      </c>
      <c r="G64" s="0" t="s">
        <v>3175</v>
      </c>
    </row>
    <row customHeight="1" ht="11.25">
      <c r="A65" s="0" t="s">
        <v>16</v>
      </c>
      <c r="B65" s="0" t="s">
        <v>3162</v>
      </c>
      <c r="C65" s="0" t="s">
        <v>3163</v>
      </c>
      <c r="D65" s="0" t="s">
        <v>3176</v>
      </c>
      <c r="E65" s="0" t="s">
        <v>3177</v>
      </c>
      <c r="F65" s="0" t="s">
        <v>3049</v>
      </c>
      <c r="G65" s="0" t="s">
        <v>3178</v>
      </c>
    </row>
    <row customHeight="1" ht="11.25">
      <c r="A66" s="0" t="s">
        <v>16</v>
      </c>
      <c r="B66" s="0" t="s">
        <v>3162</v>
      </c>
      <c r="C66" s="0" t="s">
        <v>3163</v>
      </c>
      <c r="D66" s="0" t="s">
        <v>3179</v>
      </c>
      <c r="E66" s="0" t="s">
        <v>3180</v>
      </c>
      <c r="F66" s="0" t="s">
        <v>3049</v>
      </c>
      <c r="G66" s="0" t="s">
        <v>3181</v>
      </c>
    </row>
    <row customHeight="1" ht="11.25">
      <c r="A67" s="0" t="s">
        <v>16</v>
      </c>
      <c r="B67" s="0" t="s">
        <v>3162</v>
      </c>
      <c r="C67" s="0" t="s">
        <v>3163</v>
      </c>
      <c r="D67" s="0" t="s">
        <v>3182</v>
      </c>
      <c r="E67" s="0" t="s">
        <v>3183</v>
      </c>
      <c r="F67" s="0" t="s">
        <v>3049</v>
      </c>
      <c r="G67" s="0" t="s">
        <v>2025</v>
      </c>
    </row>
    <row customHeight="1" ht="11.25">
      <c r="A68" s="0" t="s">
        <v>16</v>
      </c>
      <c r="B68" s="0" t="s">
        <v>3162</v>
      </c>
      <c r="C68" s="0" t="s">
        <v>3163</v>
      </c>
      <c r="D68" s="0" t="s">
        <v>3184</v>
      </c>
      <c r="E68" s="0" t="s">
        <v>3185</v>
      </c>
      <c r="F68" s="0" t="s">
        <v>3049</v>
      </c>
      <c r="G68" s="0" t="s">
        <v>3186</v>
      </c>
    </row>
    <row customHeight="1" ht="11.25">
      <c r="A69" s="0" t="s">
        <v>16</v>
      </c>
      <c r="B69" s="0" t="s">
        <v>3162</v>
      </c>
      <c r="C69" s="0" t="s">
        <v>3163</v>
      </c>
      <c r="D69" s="0" t="s">
        <v>3187</v>
      </c>
      <c r="E69" s="0" t="s">
        <v>3188</v>
      </c>
      <c r="F69" s="0" t="s">
        <v>3049</v>
      </c>
      <c r="G69" s="0" t="s">
        <v>2228</v>
      </c>
    </row>
    <row customHeight="1" ht="11.25">
      <c r="A70" s="0" t="s">
        <v>16</v>
      </c>
      <c r="B70" s="0" t="s">
        <v>3162</v>
      </c>
      <c r="C70" s="0" t="s">
        <v>3163</v>
      </c>
      <c r="D70" s="0" t="s">
        <v>3189</v>
      </c>
      <c r="E70" s="0" t="s">
        <v>3190</v>
      </c>
      <c r="F70" s="0" t="s">
        <v>3191</v>
      </c>
      <c r="G70" s="0" t="s">
        <v>3192</v>
      </c>
    </row>
    <row customHeight="1" ht="11.25">
      <c r="A71" s="0" t="s">
        <v>16</v>
      </c>
      <c r="B71" s="0" t="s">
        <v>3162</v>
      </c>
      <c r="C71" s="0" t="s">
        <v>3163</v>
      </c>
      <c r="D71" s="0" t="s">
        <v>3193</v>
      </c>
      <c r="E71" s="0" t="s">
        <v>3194</v>
      </c>
      <c r="F71" s="0" t="s">
        <v>3046</v>
      </c>
      <c r="G71" s="0" t="s">
        <v>3195</v>
      </c>
    </row>
    <row customHeight="1" ht="11.25">
      <c r="A72" s="0" t="s">
        <v>16</v>
      </c>
      <c r="B72" s="0" t="s">
        <v>3162</v>
      </c>
      <c r="C72" s="0" t="s">
        <v>3163</v>
      </c>
      <c r="D72" s="0" t="s">
        <v>3196</v>
      </c>
      <c r="E72" s="0" t="s">
        <v>3197</v>
      </c>
      <c r="F72" s="0" t="s">
        <v>3049</v>
      </c>
      <c r="G72" s="0" t="s">
        <v>3198</v>
      </c>
    </row>
    <row customHeight="1" ht="11.25">
      <c r="A73" s="0" t="s">
        <v>16</v>
      </c>
      <c r="B73" s="0" t="s">
        <v>3199</v>
      </c>
      <c r="C73" s="0" t="s">
        <v>3200</v>
      </c>
      <c r="D73" s="0" t="s">
        <v>3199</v>
      </c>
      <c r="E73" s="0" t="s">
        <v>3200</v>
      </c>
      <c r="F73" s="0" t="s">
        <v>3111</v>
      </c>
      <c r="G73" s="0" t="s">
        <v>3201</v>
      </c>
    </row>
    <row customHeight="1" ht="11.25">
      <c r="A74" s="0" t="s">
        <v>16</v>
      </c>
      <c r="B74" s="0" t="s">
        <v>3202</v>
      </c>
      <c r="C74" s="0" t="s">
        <v>3203</v>
      </c>
      <c r="D74" s="0" t="s">
        <v>3204</v>
      </c>
      <c r="E74" s="0" t="s">
        <v>3205</v>
      </c>
      <c r="F74" s="0" t="s">
        <v>3049</v>
      </c>
      <c r="G74" s="0" t="s">
        <v>3206</v>
      </c>
    </row>
    <row customHeight="1" ht="11.25">
      <c r="A75" s="0" t="s">
        <v>16</v>
      </c>
      <c r="B75" s="0" t="s">
        <v>3202</v>
      </c>
      <c r="C75" s="0" t="s">
        <v>3203</v>
      </c>
      <c r="D75" s="0" t="s">
        <v>3207</v>
      </c>
      <c r="E75" s="0" t="s">
        <v>3208</v>
      </c>
      <c r="F75" s="0" t="s">
        <v>3049</v>
      </c>
      <c r="G75" s="0" t="s">
        <v>3209</v>
      </c>
    </row>
    <row customHeight="1" ht="11.25">
      <c r="A76" s="0" t="s">
        <v>16</v>
      </c>
      <c r="B76" s="0" t="s">
        <v>3202</v>
      </c>
      <c r="C76" s="0" t="s">
        <v>3203</v>
      </c>
      <c r="D76" s="0" t="s">
        <v>3210</v>
      </c>
      <c r="E76" s="0" t="s">
        <v>3211</v>
      </c>
      <c r="F76" s="0" t="s">
        <v>3049</v>
      </c>
      <c r="G76" s="0" t="s">
        <v>3212</v>
      </c>
    </row>
    <row customHeight="1" ht="11.25">
      <c r="A77" s="0" t="s">
        <v>16</v>
      </c>
      <c r="B77" s="0" t="s">
        <v>3202</v>
      </c>
      <c r="C77" s="0" t="s">
        <v>3203</v>
      </c>
      <c r="D77" s="0" t="s">
        <v>3213</v>
      </c>
      <c r="E77" s="0" t="s">
        <v>3214</v>
      </c>
      <c r="F77" s="0" t="s">
        <v>3049</v>
      </c>
      <c r="G77" s="0" t="s">
        <v>3215</v>
      </c>
    </row>
    <row customHeight="1" ht="11.25">
      <c r="A78" s="0" t="s">
        <v>16</v>
      </c>
      <c r="B78" s="0" t="s">
        <v>3202</v>
      </c>
      <c r="C78" s="0" t="s">
        <v>3203</v>
      </c>
      <c r="D78" s="0" t="s">
        <v>3202</v>
      </c>
      <c r="E78" s="0" t="s">
        <v>3203</v>
      </c>
      <c r="F78" s="0" t="s">
        <v>3043</v>
      </c>
      <c r="G78" s="0" t="s">
        <v>3216</v>
      </c>
    </row>
    <row customHeight="1" ht="11.25">
      <c r="A79" s="0" t="s">
        <v>16</v>
      </c>
      <c r="B79" s="0" t="s">
        <v>3202</v>
      </c>
      <c r="C79" s="0" t="s">
        <v>3203</v>
      </c>
      <c r="D79" s="0" t="s">
        <v>3217</v>
      </c>
      <c r="E79" s="0" t="s">
        <v>3218</v>
      </c>
      <c r="F79" s="0" t="s">
        <v>3191</v>
      </c>
      <c r="G79" s="0" t="s">
        <v>3219</v>
      </c>
    </row>
    <row customHeight="1" ht="11.25">
      <c r="A80" s="0" t="s">
        <v>16</v>
      </c>
      <c r="B80" s="0" t="s">
        <v>3202</v>
      </c>
      <c r="C80" s="0" t="s">
        <v>3203</v>
      </c>
      <c r="D80" s="0" t="s">
        <v>3220</v>
      </c>
      <c r="E80" s="0" t="s">
        <v>3221</v>
      </c>
      <c r="F80" s="0" t="s">
        <v>3049</v>
      </c>
      <c r="G80" s="0" t="s">
        <v>3222</v>
      </c>
    </row>
    <row customHeight="1" ht="11.25">
      <c r="A81" s="0" t="s">
        <v>16</v>
      </c>
      <c r="B81" s="0" t="s">
        <v>3202</v>
      </c>
      <c r="C81" s="0" t="s">
        <v>3203</v>
      </c>
      <c r="D81" s="0" t="s">
        <v>3223</v>
      </c>
      <c r="E81" s="0" t="s">
        <v>3224</v>
      </c>
      <c r="F81" s="0" t="s">
        <v>3049</v>
      </c>
      <c r="G81" s="0" t="s">
        <v>3225</v>
      </c>
    </row>
    <row customHeight="1" ht="11.25">
      <c r="A82" s="0" t="s">
        <v>16</v>
      </c>
      <c r="B82" s="0" t="s">
        <v>3202</v>
      </c>
      <c r="C82" s="0" t="s">
        <v>3203</v>
      </c>
      <c r="D82" s="0" t="s">
        <v>3226</v>
      </c>
      <c r="E82" s="0" t="s">
        <v>3227</v>
      </c>
      <c r="F82" s="0" t="s">
        <v>3049</v>
      </c>
      <c r="G82" s="0" t="s">
        <v>3228</v>
      </c>
    </row>
    <row customHeight="1" ht="11.25">
      <c r="A83" s="0" t="s">
        <v>16</v>
      </c>
      <c r="B83" s="0" t="s">
        <v>3202</v>
      </c>
      <c r="C83" s="0" t="s">
        <v>3203</v>
      </c>
      <c r="D83" s="0" t="s">
        <v>3229</v>
      </c>
      <c r="E83" s="0" t="s">
        <v>3230</v>
      </c>
      <c r="F83" s="0" t="s">
        <v>3049</v>
      </c>
      <c r="G83" s="0" t="s">
        <v>3231</v>
      </c>
    </row>
    <row customHeight="1" ht="11.25">
      <c r="A84" s="0" t="s">
        <v>16</v>
      </c>
      <c r="B84" s="0" t="s">
        <v>3202</v>
      </c>
      <c r="C84" s="0" t="s">
        <v>3203</v>
      </c>
      <c r="D84" s="0" t="s">
        <v>3232</v>
      </c>
      <c r="E84" s="0" t="s">
        <v>3233</v>
      </c>
      <c r="F84" s="0" t="s">
        <v>3049</v>
      </c>
      <c r="G84" s="0" t="s">
        <v>3234</v>
      </c>
    </row>
    <row customHeight="1" ht="11.25">
      <c r="A85" s="0" t="s">
        <v>16</v>
      </c>
      <c r="B85" s="0" t="s">
        <v>3235</v>
      </c>
      <c r="C85" s="0" t="s">
        <v>3236</v>
      </c>
      <c r="D85" s="0" t="s">
        <v>3237</v>
      </c>
      <c r="E85" s="0" t="s">
        <v>3238</v>
      </c>
      <c r="F85" s="0" t="s">
        <v>3049</v>
      </c>
      <c r="G85" s="0" t="s">
        <v>3239</v>
      </c>
    </row>
    <row customHeight="1" ht="11.25">
      <c r="A86" s="0" t="s">
        <v>16</v>
      </c>
      <c r="B86" s="0" t="s">
        <v>3235</v>
      </c>
      <c r="C86" s="0" t="s">
        <v>3236</v>
      </c>
      <c r="D86" s="0" t="s">
        <v>3240</v>
      </c>
      <c r="E86" s="0" t="s">
        <v>3241</v>
      </c>
      <c r="F86" s="0" t="s">
        <v>3049</v>
      </c>
      <c r="G86" s="0" t="s">
        <v>3242</v>
      </c>
    </row>
    <row customHeight="1" ht="11.25">
      <c r="A87" s="0" t="s">
        <v>16</v>
      </c>
      <c r="B87" s="0" t="s">
        <v>3235</v>
      </c>
      <c r="C87" s="0" t="s">
        <v>3236</v>
      </c>
      <c r="D87" s="0" t="s">
        <v>3243</v>
      </c>
      <c r="E87" s="0" t="s">
        <v>3244</v>
      </c>
      <c r="F87" s="0" t="s">
        <v>3049</v>
      </c>
      <c r="G87" s="0" t="s">
        <v>3245</v>
      </c>
    </row>
    <row customHeight="1" ht="11.25">
      <c r="A88" s="0" t="s">
        <v>16</v>
      </c>
      <c r="B88" s="0" t="s">
        <v>3235</v>
      </c>
      <c r="C88" s="0" t="s">
        <v>3236</v>
      </c>
      <c r="D88" s="0" t="s">
        <v>3246</v>
      </c>
      <c r="E88" s="0" t="s">
        <v>3247</v>
      </c>
      <c r="F88" s="0" t="s">
        <v>3049</v>
      </c>
      <c r="G88" s="0" t="s">
        <v>3248</v>
      </c>
    </row>
    <row customHeight="1" ht="11.25">
      <c r="A89" s="0" t="s">
        <v>16</v>
      </c>
      <c r="B89" s="0" t="s">
        <v>3235</v>
      </c>
      <c r="C89" s="0" t="s">
        <v>3236</v>
      </c>
      <c r="D89" s="0" t="s">
        <v>3249</v>
      </c>
      <c r="E89" s="0" t="s">
        <v>3250</v>
      </c>
      <c r="F89" s="0" t="s">
        <v>3049</v>
      </c>
      <c r="G89" s="0" t="s">
        <v>3251</v>
      </c>
    </row>
    <row customHeight="1" ht="11.25">
      <c r="A90" s="0" t="s">
        <v>16</v>
      </c>
      <c r="B90" s="0" t="s">
        <v>3235</v>
      </c>
      <c r="C90" s="0" t="s">
        <v>3236</v>
      </c>
      <c r="D90" s="0" t="s">
        <v>3235</v>
      </c>
      <c r="E90" s="0" t="s">
        <v>3236</v>
      </c>
      <c r="F90" s="0" t="s">
        <v>3043</v>
      </c>
      <c r="G90" s="0" t="s">
        <v>3252</v>
      </c>
    </row>
    <row customHeight="1" ht="11.25">
      <c r="A91" s="0" t="s">
        <v>16</v>
      </c>
      <c r="B91" s="0" t="s">
        <v>3235</v>
      </c>
      <c r="C91" s="0" t="s">
        <v>3236</v>
      </c>
      <c r="D91" s="0" t="s">
        <v>3253</v>
      </c>
      <c r="E91" s="0" t="s">
        <v>3254</v>
      </c>
      <c r="F91" s="0" t="s">
        <v>3049</v>
      </c>
      <c r="G91" s="0" t="s">
        <v>3255</v>
      </c>
    </row>
    <row customHeight="1" ht="11.25">
      <c r="A92" s="0" t="s">
        <v>16</v>
      </c>
      <c r="B92" s="0" t="s">
        <v>3235</v>
      </c>
      <c r="C92" s="0" t="s">
        <v>3236</v>
      </c>
      <c r="D92" s="0" t="s">
        <v>3256</v>
      </c>
      <c r="E92" s="0" t="s">
        <v>3257</v>
      </c>
      <c r="F92" s="0" t="s">
        <v>3046</v>
      </c>
      <c r="G92" s="0" t="s">
        <v>41</v>
      </c>
    </row>
    <row customHeight="1" ht="11.25">
      <c r="A93" s="0" t="s">
        <v>16</v>
      </c>
      <c r="B93" s="0" t="s">
        <v>3235</v>
      </c>
      <c r="C93" s="0" t="s">
        <v>3236</v>
      </c>
      <c r="D93" s="0" t="s">
        <v>3258</v>
      </c>
      <c r="E93" s="0" t="s">
        <v>3259</v>
      </c>
      <c r="F93" s="0" t="s">
        <v>3049</v>
      </c>
      <c r="G93" s="0" t="s">
        <v>3260</v>
      </c>
    </row>
    <row customHeight="1" ht="11.25">
      <c r="A94" s="0" t="s">
        <v>16</v>
      </c>
      <c r="B94" s="0" t="s">
        <v>3235</v>
      </c>
      <c r="C94" s="0" t="s">
        <v>3236</v>
      </c>
      <c r="D94" s="0" t="s">
        <v>3261</v>
      </c>
      <c r="E94" s="0" t="s">
        <v>3262</v>
      </c>
      <c r="F94" s="0" t="s">
        <v>3046</v>
      </c>
      <c r="G94" s="0" t="s">
        <v>3263</v>
      </c>
    </row>
    <row customHeight="1" ht="11.25">
      <c r="A95" s="0" t="s">
        <v>16</v>
      </c>
      <c r="B95" s="0" t="s">
        <v>3235</v>
      </c>
      <c r="C95" s="0" t="s">
        <v>3236</v>
      </c>
      <c r="D95" s="0" t="s">
        <v>3264</v>
      </c>
      <c r="E95" s="0" t="s">
        <v>3265</v>
      </c>
      <c r="F95" s="0" t="s">
        <v>3049</v>
      </c>
      <c r="G95" s="0" t="s">
        <v>3266</v>
      </c>
    </row>
    <row customHeight="1" ht="11.25">
      <c r="A96" s="0" t="s">
        <v>16</v>
      </c>
      <c r="B96" s="0" t="s">
        <v>3267</v>
      </c>
      <c r="C96" s="0" t="s">
        <v>3268</v>
      </c>
      <c r="D96" s="0" t="s">
        <v>3267</v>
      </c>
      <c r="E96" s="0" t="s">
        <v>3268</v>
      </c>
      <c r="F96" s="0" t="s">
        <v>3111</v>
      </c>
      <c r="G96" s="0" t="s">
        <v>3269</v>
      </c>
    </row>
    <row customHeight="1" ht="11.25">
      <c r="A97" s="0" t="s">
        <v>16</v>
      </c>
      <c r="B97" s="0" t="s">
        <v>3270</v>
      </c>
      <c r="C97" s="0" t="s">
        <v>3271</v>
      </c>
      <c r="D97" s="0" t="s">
        <v>3272</v>
      </c>
      <c r="E97" s="0" t="s">
        <v>3273</v>
      </c>
      <c r="F97" s="0" t="s">
        <v>3049</v>
      </c>
      <c r="G97" s="0" t="s">
        <v>3274</v>
      </c>
    </row>
    <row customHeight="1" ht="11.25">
      <c r="A98" s="0" t="s">
        <v>16</v>
      </c>
      <c r="B98" s="0" t="s">
        <v>3270</v>
      </c>
      <c r="C98" s="0" t="s">
        <v>3271</v>
      </c>
      <c r="D98" s="0" t="s">
        <v>3275</v>
      </c>
      <c r="E98" s="0" t="s">
        <v>3276</v>
      </c>
      <c r="F98" s="0" t="s">
        <v>3049</v>
      </c>
      <c r="G98" s="0" t="s">
        <v>3277</v>
      </c>
    </row>
    <row customHeight="1" ht="11.25">
      <c r="A99" s="0" t="s">
        <v>16</v>
      </c>
      <c r="B99" s="0" t="s">
        <v>3270</v>
      </c>
      <c r="C99" s="0" t="s">
        <v>3271</v>
      </c>
      <c r="D99" s="0" t="s">
        <v>3278</v>
      </c>
      <c r="E99" s="0" t="s">
        <v>3279</v>
      </c>
      <c r="F99" s="0" t="s">
        <v>3049</v>
      </c>
      <c r="G99" s="0" t="s">
        <v>3280</v>
      </c>
    </row>
    <row customHeight="1" ht="11.25">
      <c r="A100" s="0" t="s">
        <v>16</v>
      </c>
      <c r="B100" s="0" t="s">
        <v>3270</v>
      </c>
      <c r="C100" s="0" t="s">
        <v>3271</v>
      </c>
      <c r="D100" s="0" t="s">
        <v>3281</v>
      </c>
      <c r="E100" s="0" t="s">
        <v>3282</v>
      </c>
      <c r="F100" s="0" t="s">
        <v>3049</v>
      </c>
      <c r="G100" s="0" t="s">
        <v>3283</v>
      </c>
    </row>
    <row customHeight="1" ht="11.25">
      <c r="A101" s="0" t="s">
        <v>16</v>
      </c>
      <c r="B101" s="0" t="s">
        <v>3270</v>
      </c>
      <c r="C101" s="0" t="s">
        <v>3271</v>
      </c>
      <c r="D101" s="0" t="s">
        <v>3284</v>
      </c>
      <c r="E101" s="0" t="s">
        <v>3285</v>
      </c>
      <c r="F101" s="0" t="s">
        <v>3049</v>
      </c>
      <c r="G101" s="0" t="s">
        <v>3286</v>
      </c>
    </row>
    <row customHeight="1" ht="11.25">
      <c r="A102" s="0" t="s">
        <v>16</v>
      </c>
      <c r="B102" s="0" t="s">
        <v>3270</v>
      </c>
      <c r="C102" s="0" t="s">
        <v>3271</v>
      </c>
      <c r="D102" s="0" t="s">
        <v>3287</v>
      </c>
      <c r="E102" s="0" t="s">
        <v>3288</v>
      </c>
      <c r="F102" s="0" t="s">
        <v>3049</v>
      </c>
      <c r="G102" s="0" t="s">
        <v>3289</v>
      </c>
    </row>
    <row customHeight="1" ht="11.25">
      <c r="A103" s="0" t="s">
        <v>16</v>
      </c>
      <c r="B103" s="0" t="s">
        <v>3270</v>
      </c>
      <c r="C103" s="0" t="s">
        <v>3271</v>
      </c>
      <c r="D103" s="0" t="s">
        <v>3290</v>
      </c>
      <c r="E103" s="0" t="s">
        <v>3291</v>
      </c>
      <c r="F103" s="0" t="s">
        <v>3049</v>
      </c>
      <c r="G103" s="0" t="s">
        <v>3292</v>
      </c>
    </row>
    <row customHeight="1" ht="11.25">
      <c r="A104" s="0" t="s">
        <v>16</v>
      </c>
      <c r="B104" s="0" t="s">
        <v>3270</v>
      </c>
      <c r="C104" s="0" t="s">
        <v>3271</v>
      </c>
      <c r="D104" s="0" t="s">
        <v>3270</v>
      </c>
      <c r="E104" s="0" t="s">
        <v>3271</v>
      </c>
      <c r="F104" s="0" t="s">
        <v>3043</v>
      </c>
      <c r="G104" s="0" t="s">
        <v>3293</v>
      </c>
    </row>
    <row customHeight="1" ht="11.25">
      <c r="A105" s="0" t="s">
        <v>16</v>
      </c>
      <c r="B105" s="0" t="s">
        <v>3270</v>
      </c>
      <c r="C105" s="0" t="s">
        <v>3271</v>
      </c>
      <c r="D105" s="0" t="s">
        <v>3294</v>
      </c>
      <c r="E105" s="0" t="s">
        <v>3295</v>
      </c>
      <c r="F105" s="0" t="s">
        <v>3191</v>
      </c>
      <c r="G105" s="0" t="s">
        <v>3296</v>
      </c>
    </row>
    <row customHeight="1" ht="11.25">
      <c r="A106" s="0" t="s">
        <v>16</v>
      </c>
      <c r="B106" s="0" t="s">
        <v>3270</v>
      </c>
      <c r="C106" s="0" t="s">
        <v>3271</v>
      </c>
      <c r="D106" s="0" t="s">
        <v>3297</v>
      </c>
      <c r="E106" s="0" t="s">
        <v>3298</v>
      </c>
      <c r="F106" s="0" t="s">
        <v>3049</v>
      </c>
      <c r="G106" s="0" t="s">
        <v>3299</v>
      </c>
    </row>
    <row customHeight="1" ht="11.25">
      <c r="A107" s="0" t="s">
        <v>16</v>
      </c>
      <c r="B107" s="0" t="s">
        <v>3270</v>
      </c>
      <c r="C107" s="0" t="s">
        <v>3271</v>
      </c>
      <c r="D107" s="0" t="s">
        <v>3300</v>
      </c>
      <c r="E107" s="0" t="s">
        <v>3301</v>
      </c>
      <c r="F107" s="0" t="s">
        <v>3046</v>
      </c>
      <c r="G107" s="0" t="s">
        <v>3302</v>
      </c>
    </row>
    <row customHeight="1" ht="11.25">
      <c r="A108" s="0" t="s">
        <v>16</v>
      </c>
      <c r="B108" s="0" t="s">
        <v>3270</v>
      </c>
      <c r="C108" s="0" t="s">
        <v>3271</v>
      </c>
      <c r="D108" s="0" t="s">
        <v>3303</v>
      </c>
      <c r="E108" s="0" t="s">
        <v>3304</v>
      </c>
      <c r="F108" s="0" t="s">
        <v>3049</v>
      </c>
      <c r="G108" s="0" t="s">
        <v>3305</v>
      </c>
    </row>
    <row customHeight="1" ht="11.25">
      <c r="A109" s="0" t="s">
        <v>16</v>
      </c>
      <c r="B109" s="0" t="s">
        <v>3270</v>
      </c>
      <c r="C109" s="0" t="s">
        <v>3271</v>
      </c>
      <c r="D109" s="0" t="s">
        <v>3306</v>
      </c>
      <c r="E109" s="0" t="s">
        <v>3307</v>
      </c>
      <c r="F109" s="0" t="s">
        <v>3049</v>
      </c>
      <c r="G109" s="0" t="s">
        <v>3308</v>
      </c>
    </row>
    <row customHeight="1" ht="11.25">
      <c r="A110" s="0" t="s">
        <v>16</v>
      </c>
      <c r="B110" s="0" t="s">
        <v>3270</v>
      </c>
      <c r="C110" s="0" t="s">
        <v>3271</v>
      </c>
      <c r="D110" s="0" t="s">
        <v>3309</v>
      </c>
      <c r="E110" s="0" t="s">
        <v>3310</v>
      </c>
      <c r="F110" s="0" t="s">
        <v>3049</v>
      </c>
      <c r="G110" s="0" t="s">
        <v>3311</v>
      </c>
    </row>
    <row customHeight="1" ht="11.25">
      <c r="A111" s="0" t="s">
        <v>16</v>
      </c>
      <c r="B111" s="0" t="s">
        <v>3270</v>
      </c>
      <c r="C111" s="0" t="s">
        <v>3271</v>
      </c>
      <c r="D111" s="0" t="s">
        <v>3312</v>
      </c>
      <c r="E111" s="0" t="s">
        <v>3313</v>
      </c>
      <c r="F111" s="0" t="s">
        <v>3049</v>
      </c>
      <c r="G111" s="0" t="s">
        <v>3314</v>
      </c>
    </row>
    <row customHeight="1" ht="11.25">
      <c r="A112" s="0" t="s">
        <v>16</v>
      </c>
      <c r="B112" s="0" t="s">
        <v>3270</v>
      </c>
      <c r="C112" s="0" t="s">
        <v>3271</v>
      </c>
      <c r="D112" s="0" t="s">
        <v>3315</v>
      </c>
      <c r="E112" s="0" t="s">
        <v>3316</v>
      </c>
      <c r="F112" s="0" t="s">
        <v>3049</v>
      </c>
      <c r="G112" s="0" t="s">
        <v>3317</v>
      </c>
    </row>
    <row customHeight="1" ht="11.25">
      <c r="A113" s="0" t="s">
        <v>16</v>
      </c>
      <c r="B113" s="0" t="s">
        <v>3270</v>
      </c>
      <c r="C113" s="0" t="s">
        <v>3271</v>
      </c>
      <c r="D113" s="0" t="s">
        <v>3318</v>
      </c>
      <c r="E113" s="0" t="s">
        <v>3319</v>
      </c>
      <c r="F113" s="0" t="s">
        <v>3049</v>
      </c>
      <c r="G113" s="0" t="s">
        <v>3320</v>
      </c>
    </row>
    <row customHeight="1" ht="11.25">
      <c r="A114" s="0" t="s">
        <v>16</v>
      </c>
      <c r="B114" s="0" t="s">
        <v>3270</v>
      </c>
      <c r="C114" s="0" t="s">
        <v>3271</v>
      </c>
      <c r="D114" s="0" t="s">
        <v>3321</v>
      </c>
      <c r="E114" s="0" t="s">
        <v>3322</v>
      </c>
      <c r="F114" s="0" t="s">
        <v>3049</v>
      </c>
      <c r="G114" s="0" t="s">
        <v>3323</v>
      </c>
    </row>
    <row customHeight="1" ht="11.25">
      <c r="A115" s="0" t="s">
        <v>16</v>
      </c>
      <c r="B115" s="0" t="s">
        <v>3324</v>
      </c>
      <c r="C115" s="0" t="s">
        <v>3325</v>
      </c>
      <c r="D115" s="0" t="s">
        <v>3324</v>
      </c>
      <c r="E115" s="0" t="s">
        <v>3325</v>
      </c>
      <c r="F115" s="0" t="s">
        <v>3111</v>
      </c>
      <c r="G115" s="0" t="s">
        <v>3326</v>
      </c>
    </row>
    <row customHeight="1" ht="11.25">
      <c r="A116" s="0" t="s">
        <v>16</v>
      </c>
      <c r="B116" s="0" t="s">
        <v>3327</v>
      </c>
      <c r="C116" s="0" t="s">
        <v>3328</v>
      </c>
      <c r="D116" s="0" t="s">
        <v>3329</v>
      </c>
      <c r="E116" s="0" t="s">
        <v>3330</v>
      </c>
      <c r="F116" s="0" t="s">
        <v>3049</v>
      </c>
      <c r="G116" s="0" t="s">
        <v>3331</v>
      </c>
    </row>
    <row customHeight="1" ht="11.25">
      <c r="A117" s="0" t="s">
        <v>16</v>
      </c>
      <c r="B117" s="0" t="s">
        <v>3327</v>
      </c>
      <c r="C117" s="0" t="s">
        <v>3328</v>
      </c>
      <c r="D117" s="0" t="s">
        <v>3332</v>
      </c>
      <c r="E117" s="0" t="s">
        <v>3333</v>
      </c>
      <c r="F117" s="0" t="s">
        <v>3049</v>
      </c>
      <c r="G117" s="0" t="s">
        <v>3334</v>
      </c>
    </row>
    <row customHeight="1" ht="11.25">
      <c r="A118" s="0" t="s">
        <v>16</v>
      </c>
      <c r="B118" s="0" t="s">
        <v>3327</v>
      </c>
      <c r="C118" s="0" t="s">
        <v>3328</v>
      </c>
      <c r="D118" s="0" t="s">
        <v>3335</v>
      </c>
      <c r="E118" s="0" t="s">
        <v>3336</v>
      </c>
      <c r="F118" s="0" t="s">
        <v>3049</v>
      </c>
      <c r="G118" s="0" t="s">
        <v>3337</v>
      </c>
    </row>
    <row customHeight="1" ht="11.25">
      <c r="A119" s="0" t="s">
        <v>16</v>
      </c>
      <c r="B119" s="0" t="s">
        <v>3327</v>
      </c>
      <c r="C119" s="0" t="s">
        <v>3328</v>
      </c>
      <c r="D119" s="0" t="s">
        <v>3327</v>
      </c>
      <c r="E119" s="0" t="s">
        <v>3328</v>
      </c>
      <c r="F119" s="0" t="s">
        <v>3043</v>
      </c>
      <c r="G119" s="0" t="s">
        <v>3338</v>
      </c>
    </row>
    <row customHeight="1" ht="11.25">
      <c r="A120" s="0" t="s">
        <v>16</v>
      </c>
      <c r="B120" s="0" t="s">
        <v>3327</v>
      </c>
      <c r="C120" s="0" t="s">
        <v>3328</v>
      </c>
      <c r="D120" s="0" t="s">
        <v>3339</v>
      </c>
      <c r="E120" s="0" t="s">
        <v>3340</v>
      </c>
      <c r="F120" s="0" t="s">
        <v>3046</v>
      </c>
      <c r="G120" s="0" t="s">
        <v>3341</v>
      </c>
    </row>
    <row customHeight="1" ht="11.25">
      <c r="A121" s="0" t="s">
        <v>16</v>
      </c>
      <c r="B121" s="0" t="s">
        <v>3327</v>
      </c>
      <c r="C121" s="0" t="s">
        <v>3328</v>
      </c>
      <c r="D121" s="0" t="s">
        <v>3342</v>
      </c>
      <c r="E121" s="0" t="s">
        <v>3343</v>
      </c>
      <c r="F121" s="0" t="s">
        <v>3049</v>
      </c>
      <c r="G121" s="0" t="s">
        <v>3344</v>
      </c>
    </row>
    <row customHeight="1" ht="11.25">
      <c r="A122" s="0" t="s">
        <v>16</v>
      </c>
      <c r="B122" s="0" t="s">
        <v>102</v>
      </c>
      <c r="C122" s="0" t="s">
        <v>3345</v>
      </c>
      <c r="D122" s="0" t="s">
        <v>3346</v>
      </c>
      <c r="E122" s="0" t="s">
        <v>3347</v>
      </c>
      <c r="F122" s="0" t="s">
        <v>3049</v>
      </c>
      <c r="G122" s="0" t="s">
        <v>3348</v>
      </c>
    </row>
    <row customHeight="1" ht="11.25">
      <c r="A123" s="0" t="s">
        <v>16</v>
      </c>
      <c r="B123" s="0" t="s">
        <v>102</v>
      </c>
      <c r="C123" s="0" t="s">
        <v>3345</v>
      </c>
      <c r="D123" s="0" t="s">
        <v>3349</v>
      </c>
      <c r="E123" s="0" t="s">
        <v>3350</v>
      </c>
      <c r="F123" s="0" t="s">
        <v>3049</v>
      </c>
      <c r="G123" s="0" t="s">
        <v>3351</v>
      </c>
    </row>
    <row customHeight="1" ht="11.25">
      <c r="A124" s="0" t="s">
        <v>16</v>
      </c>
      <c r="B124" s="0" t="s">
        <v>102</v>
      </c>
      <c r="C124" s="0" t="s">
        <v>3345</v>
      </c>
      <c r="D124" s="0" t="s">
        <v>103</v>
      </c>
      <c r="E124" s="0" t="s">
        <v>104</v>
      </c>
      <c r="F124" s="0" t="s">
        <v>3191</v>
      </c>
      <c r="G124" s="0" t="s">
        <v>101</v>
      </c>
    </row>
    <row customHeight="1" ht="11.25">
      <c r="A125" s="0" t="s">
        <v>16</v>
      </c>
      <c r="B125" s="0" t="s">
        <v>102</v>
      </c>
      <c r="C125" s="0" t="s">
        <v>3345</v>
      </c>
      <c r="D125" s="0" t="s">
        <v>3300</v>
      </c>
      <c r="E125" s="0" t="s">
        <v>3352</v>
      </c>
      <c r="F125" s="0" t="s">
        <v>3049</v>
      </c>
      <c r="G125" s="0" t="s">
        <v>3353</v>
      </c>
    </row>
    <row customHeight="1" ht="11.25">
      <c r="A126" s="0" t="s">
        <v>16</v>
      </c>
      <c r="B126" s="0" t="s">
        <v>102</v>
      </c>
      <c r="C126" s="0" t="s">
        <v>3345</v>
      </c>
      <c r="D126" s="0" t="s">
        <v>3354</v>
      </c>
      <c r="E126" s="0" t="s">
        <v>3355</v>
      </c>
      <c r="F126" s="0" t="s">
        <v>3049</v>
      </c>
      <c r="G126" s="0" t="s">
        <v>3356</v>
      </c>
    </row>
    <row customHeight="1" ht="11.25">
      <c r="A127" s="0" t="s">
        <v>16</v>
      </c>
      <c r="B127" s="0" t="s">
        <v>102</v>
      </c>
      <c r="C127" s="0" t="s">
        <v>3345</v>
      </c>
      <c r="D127" s="0" t="s">
        <v>3357</v>
      </c>
      <c r="E127" s="0" t="s">
        <v>3358</v>
      </c>
      <c r="F127" s="0" t="s">
        <v>3049</v>
      </c>
      <c r="G127" s="0" t="s">
        <v>3359</v>
      </c>
    </row>
    <row customHeight="1" ht="11.25">
      <c r="A128" s="0" t="s">
        <v>16</v>
      </c>
      <c r="B128" s="0" t="s">
        <v>102</v>
      </c>
      <c r="C128" s="0" t="s">
        <v>3345</v>
      </c>
      <c r="D128" s="0" t="s">
        <v>102</v>
      </c>
      <c r="E128" s="0" t="s">
        <v>3345</v>
      </c>
      <c r="F128" s="0" t="s">
        <v>3043</v>
      </c>
      <c r="G128" s="0" t="s">
        <v>3360</v>
      </c>
    </row>
    <row customHeight="1" ht="11.25">
      <c r="A129" s="0" t="s">
        <v>16</v>
      </c>
      <c r="B129" s="0" t="s">
        <v>102</v>
      </c>
      <c r="C129" s="0" t="s">
        <v>3345</v>
      </c>
      <c r="D129" s="0" t="s">
        <v>3361</v>
      </c>
      <c r="E129" s="0" t="s">
        <v>3362</v>
      </c>
      <c r="F129" s="0" t="s">
        <v>3046</v>
      </c>
      <c r="G129" s="0" t="s">
        <v>3363</v>
      </c>
    </row>
    <row customHeight="1" ht="11.25">
      <c r="A130" s="0" t="s">
        <v>16</v>
      </c>
      <c r="B130" s="0" t="s">
        <v>102</v>
      </c>
      <c r="C130" s="0" t="s">
        <v>3345</v>
      </c>
      <c r="D130" s="0" t="s">
        <v>3364</v>
      </c>
      <c r="E130" s="0" t="s">
        <v>3365</v>
      </c>
      <c r="F130" s="0" t="s">
        <v>3049</v>
      </c>
      <c r="G130" s="0" t="s">
        <v>3366</v>
      </c>
    </row>
    <row customHeight="1" ht="11.25">
      <c r="A131" s="0" t="s">
        <v>16</v>
      </c>
      <c r="B131" s="0" t="s">
        <v>3367</v>
      </c>
      <c r="C131" s="0" t="s">
        <v>3368</v>
      </c>
      <c r="D131" s="0" t="s">
        <v>3367</v>
      </c>
      <c r="E131" s="0" t="s">
        <v>3368</v>
      </c>
      <c r="F131" s="0" t="s">
        <v>3111</v>
      </c>
      <c r="G131" s="0" t="s">
        <v>3369</v>
      </c>
    </row>
    <row customHeight="1" ht="11.25">
      <c r="A132" s="0" t="s">
        <v>16</v>
      </c>
      <c r="B132" s="0" t="s">
        <v>3370</v>
      </c>
      <c r="C132" s="0" t="s">
        <v>3371</v>
      </c>
      <c r="D132" s="0" t="s">
        <v>3372</v>
      </c>
      <c r="E132" s="0" t="s">
        <v>3373</v>
      </c>
      <c r="F132" s="0" t="s">
        <v>3049</v>
      </c>
      <c r="G132" s="0" t="s">
        <v>3374</v>
      </c>
    </row>
    <row customHeight="1" ht="11.25">
      <c r="A133" s="0" t="s">
        <v>16</v>
      </c>
      <c r="B133" s="0" t="s">
        <v>3370</v>
      </c>
      <c r="C133" s="0" t="s">
        <v>3371</v>
      </c>
      <c r="D133" s="0" t="s">
        <v>3375</v>
      </c>
      <c r="E133" s="0" t="s">
        <v>3376</v>
      </c>
      <c r="F133" s="0" t="s">
        <v>3049</v>
      </c>
      <c r="G133" s="0" t="s">
        <v>3377</v>
      </c>
    </row>
    <row customHeight="1" ht="11.25">
      <c r="A134" s="0" t="s">
        <v>16</v>
      </c>
      <c r="B134" s="0" t="s">
        <v>3370</v>
      </c>
      <c r="C134" s="0" t="s">
        <v>3371</v>
      </c>
      <c r="D134" s="0" t="s">
        <v>3378</v>
      </c>
      <c r="E134" s="0" t="s">
        <v>3379</v>
      </c>
      <c r="F134" s="0" t="s">
        <v>3049</v>
      </c>
      <c r="G134" s="0" t="s">
        <v>3380</v>
      </c>
    </row>
    <row customHeight="1" ht="11.25">
      <c r="A135" s="0" t="s">
        <v>16</v>
      </c>
      <c r="B135" s="0" t="s">
        <v>3370</v>
      </c>
      <c r="C135" s="0" t="s">
        <v>3371</v>
      </c>
      <c r="D135" s="0" t="s">
        <v>3381</v>
      </c>
      <c r="E135" s="0" t="s">
        <v>3382</v>
      </c>
      <c r="F135" s="0" t="s">
        <v>3049</v>
      </c>
      <c r="G135" s="0" t="s">
        <v>3383</v>
      </c>
    </row>
    <row customHeight="1" ht="11.25">
      <c r="A136" s="0" t="s">
        <v>16</v>
      </c>
      <c r="B136" s="0" t="s">
        <v>3370</v>
      </c>
      <c r="C136" s="0" t="s">
        <v>3371</v>
      </c>
      <c r="D136" s="0" t="s">
        <v>3370</v>
      </c>
      <c r="E136" s="0" t="s">
        <v>3371</v>
      </c>
      <c r="F136" s="0" t="s">
        <v>3043</v>
      </c>
      <c r="G136" s="0" t="s">
        <v>3384</v>
      </c>
    </row>
    <row customHeight="1" ht="11.25">
      <c r="A137" s="0" t="s">
        <v>16</v>
      </c>
      <c r="B137" s="0" t="s">
        <v>3370</v>
      </c>
      <c r="C137" s="0" t="s">
        <v>3371</v>
      </c>
      <c r="D137" s="0" t="s">
        <v>3385</v>
      </c>
      <c r="E137" s="0" t="s">
        <v>3386</v>
      </c>
      <c r="F137" s="0" t="s">
        <v>3049</v>
      </c>
      <c r="G137" s="0" t="s">
        <v>3387</v>
      </c>
    </row>
    <row customHeight="1" ht="11.25">
      <c r="A138" s="0" t="s">
        <v>16</v>
      </c>
      <c r="B138" s="0" t="s">
        <v>3370</v>
      </c>
      <c r="C138" s="0" t="s">
        <v>3371</v>
      </c>
      <c r="D138" s="0" t="s">
        <v>3388</v>
      </c>
      <c r="E138" s="0" t="s">
        <v>3389</v>
      </c>
      <c r="F138" s="0" t="s">
        <v>3049</v>
      </c>
      <c r="G138" s="0" t="s">
        <v>3390</v>
      </c>
    </row>
    <row customHeight="1" ht="11.25">
      <c r="A139" s="0" t="s">
        <v>16</v>
      </c>
      <c r="B139" s="0" t="s">
        <v>3391</v>
      </c>
      <c r="C139" s="0" t="s">
        <v>3392</v>
      </c>
      <c r="D139" s="0" t="s">
        <v>3393</v>
      </c>
      <c r="E139" s="0" t="s">
        <v>3394</v>
      </c>
      <c r="F139" s="0" t="s">
        <v>3049</v>
      </c>
      <c r="G139" s="0" t="s">
        <v>3395</v>
      </c>
    </row>
    <row customHeight="1" ht="11.25">
      <c r="A140" s="0" t="s">
        <v>16</v>
      </c>
      <c r="B140" s="0" t="s">
        <v>3391</v>
      </c>
      <c r="C140" s="0" t="s">
        <v>3392</v>
      </c>
      <c r="D140" s="0" t="s">
        <v>3396</v>
      </c>
      <c r="E140" s="0" t="s">
        <v>3397</v>
      </c>
      <c r="F140" s="0" t="s">
        <v>3049</v>
      </c>
      <c r="G140" s="0" t="s">
        <v>3398</v>
      </c>
    </row>
    <row customHeight="1" ht="11.25">
      <c r="A141" s="0" t="s">
        <v>16</v>
      </c>
      <c r="B141" s="0" t="s">
        <v>3391</v>
      </c>
      <c r="C141" s="0" t="s">
        <v>3392</v>
      </c>
      <c r="D141" s="0" t="s">
        <v>3399</v>
      </c>
      <c r="E141" s="0" t="s">
        <v>3400</v>
      </c>
      <c r="F141" s="0" t="s">
        <v>3049</v>
      </c>
      <c r="G141" s="0" t="s">
        <v>3401</v>
      </c>
    </row>
    <row customHeight="1" ht="11.25">
      <c r="A142" s="0" t="s">
        <v>16</v>
      </c>
      <c r="B142" s="0" t="s">
        <v>3391</v>
      </c>
      <c r="C142" s="0" t="s">
        <v>3392</v>
      </c>
      <c r="D142" s="0" t="s">
        <v>3402</v>
      </c>
      <c r="E142" s="0" t="s">
        <v>3403</v>
      </c>
      <c r="F142" s="0" t="s">
        <v>3049</v>
      </c>
      <c r="G142" s="0" t="s">
        <v>3404</v>
      </c>
    </row>
    <row customHeight="1" ht="11.25">
      <c r="A143" s="0" t="s">
        <v>16</v>
      </c>
      <c r="B143" s="0" t="s">
        <v>3391</v>
      </c>
      <c r="C143" s="0" t="s">
        <v>3392</v>
      </c>
      <c r="D143" s="0" t="s">
        <v>3405</v>
      </c>
      <c r="E143" s="0" t="s">
        <v>3406</v>
      </c>
      <c r="F143" s="0" t="s">
        <v>3049</v>
      </c>
      <c r="G143" s="0" t="s">
        <v>3407</v>
      </c>
    </row>
    <row customHeight="1" ht="11.25">
      <c r="A144" s="0" t="s">
        <v>16</v>
      </c>
      <c r="B144" s="0" t="s">
        <v>3391</v>
      </c>
      <c r="C144" s="0" t="s">
        <v>3392</v>
      </c>
      <c r="D144" s="0" t="s">
        <v>3408</v>
      </c>
      <c r="E144" s="0" t="s">
        <v>3409</v>
      </c>
      <c r="F144" s="0" t="s">
        <v>3049</v>
      </c>
      <c r="G144" s="0" t="s">
        <v>3410</v>
      </c>
    </row>
    <row customHeight="1" ht="11.25">
      <c r="A145" s="0" t="s">
        <v>16</v>
      </c>
      <c r="B145" s="0" t="s">
        <v>3391</v>
      </c>
      <c r="C145" s="0" t="s">
        <v>3392</v>
      </c>
      <c r="D145" s="0" t="s">
        <v>3411</v>
      </c>
      <c r="E145" s="0" t="s">
        <v>3412</v>
      </c>
      <c r="F145" s="0" t="s">
        <v>3049</v>
      </c>
      <c r="G145" s="0" t="s">
        <v>3413</v>
      </c>
    </row>
    <row customHeight="1" ht="11.25">
      <c r="A146" s="0" t="s">
        <v>16</v>
      </c>
      <c r="B146" s="0" t="s">
        <v>3391</v>
      </c>
      <c r="C146" s="0" t="s">
        <v>3392</v>
      </c>
      <c r="D146" s="0" t="s">
        <v>3414</v>
      </c>
      <c r="E146" s="0" t="s">
        <v>3415</v>
      </c>
      <c r="F146" s="0" t="s">
        <v>3049</v>
      </c>
      <c r="G146" s="0" t="s">
        <v>3416</v>
      </c>
    </row>
    <row customHeight="1" ht="11.25">
      <c r="A147" s="0" t="s">
        <v>16</v>
      </c>
      <c r="B147" s="0" t="s">
        <v>3391</v>
      </c>
      <c r="C147" s="0" t="s">
        <v>3392</v>
      </c>
      <c r="D147" s="0" t="s">
        <v>3417</v>
      </c>
      <c r="E147" s="0" t="s">
        <v>3418</v>
      </c>
      <c r="F147" s="0" t="s">
        <v>3049</v>
      </c>
      <c r="G147" s="0" t="s">
        <v>3419</v>
      </c>
    </row>
    <row customHeight="1" ht="11.25">
      <c r="A148" s="0" t="s">
        <v>16</v>
      </c>
      <c r="B148" s="0" t="s">
        <v>3391</v>
      </c>
      <c r="C148" s="0" t="s">
        <v>3392</v>
      </c>
      <c r="D148" s="0" t="s">
        <v>3391</v>
      </c>
      <c r="E148" s="0" t="s">
        <v>3392</v>
      </c>
      <c r="F148" s="0" t="s">
        <v>3043</v>
      </c>
      <c r="G148" s="0" t="s">
        <v>3420</v>
      </c>
    </row>
    <row customHeight="1" ht="11.25">
      <c r="A149" s="0" t="s">
        <v>16</v>
      </c>
      <c r="B149" s="0" t="s">
        <v>3391</v>
      </c>
      <c r="C149" s="0" t="s">
        <v>3392</v>
      </c>
      <c r="D149" s="0" t="s">
        <v>3421</v>
      </c>
      <c r="E149" s="0" t="s">
        <v>3422</v>
      </c>
      <c r="F149" s="0" t="s">
        <v>3191</v>
      </c>
      <c r="G149" s="0" t="s">
        <v>3423</v>
      </c>
    </row>
    <row customHeight="1" ht="11.25">
      <c r="A150" s="0" t="s">
        <v>16</v>
      </c>
      <c r="B150" s="0" t="s">
        <v>3391</v>
      </c>
      <c r="C150" s="0" t="s">
        <v>3392</v>
      </c>
      <c r="D150" s="0" t="s">
        <v>3424</v>
      </c>
      <c r="E150" s="0" t="s">
        <v>3425</v>
      </c>
      <c r="F150" s="0" t="s">
        <v>3049</v>
      </c>
      <c r="G150" s="0" t="s">
        <v>3426</v>
      </c>
    </row>
    <row customHeight="1" ht="11.25">
      <c r="A151" s="0" t="s">
        <v>16</v>
      </c>
      <c r="B151" s="0" t="s">
        <v>3391</v>
      </c>
      <c r="C151" s="0" t="s">
        <v>3392</v>
      </c>
      <c r="D151" s="0" t="s">
        <v>3427</v>
      </c>
      <c r="E151" s="0" t="s">
        <v>3428</v>
      </c>
      <c r="F151" s="0" t="s">
        <v>3049</v>
      </c>
      <c r="G151" s="0" t="s">
        <v>3429</v>
      </c>
    </row>
    <row customHeight="1" ht="11.25">
      <c r="A152" s="0" t="s">
        <v>16</v>
      </c>
      <c r="B152" s="0" t="s">
        <v>3391</v>
      </c>
      <c r="C152" s="0" t="s">
        <v>3392</v>
      </c>
      <c r="D152" s="0" t="s">
        <v>3430</v>
      </c>
      <c r="E152" s="0" t="s">
        <v>3431</v>
      </c>
      <c r="F152" s="0" t="s">
        <v>3049</v>
      </c>
      <c r="G152" s="0" t="s">
        <v>3432</v>
      </c>
    </row>
    <row customHeight="1" ht="11.25">
      <c r="A153" s="0" t="s">
        <v>16</v>
      </c>
      <c r="B153" s="0" t="s">
        <v>3433</v>
      </c>
      <c r="C153" s="0" t="s">
        <v>3434</v>
      </c>
      <c r="D153" s="0" t="s">
        <v>3433</v>
      </c>
      <c r="E153" s="0" t="s">
        <v>3434</v>
      </c>
      <c r="F153" s="0" t="s">
        <v>3111</v>
      </c>
      <c r="G153" s="0" t="s">
        <v>3435</v>
      </c>
    </row>
    <row customHeight="1" ht="11.25">
      <c r="A154" s="0" t="s">
        <v>16</v>
      </c>
      <c r="B154" s="0" t="s">
        <v>3436</v>
      </c>
      <c r="C154" s="0" t="s">
        <v>3437</v>
      </c>
      <c r="D154" s="0" t="s">
        <v>3393</v>
      </c>
      <c r="E154" s="0" t="s">
        <v>3438</v>
      </c>
      <c r="F154" s="0" t="s">
        <v>3049</v>
      </c>
      <c r="G154" s="0" t="s">
        <v>3439</v>
      </c>
    </row>
    <row customHeight="1" ht="11.25">
      <c r="A155" s="0" t="s">
        <v>16</v>
      </c>
      <c r="B155" s="0" t="s">
        <v>3436</v>
      </c>
      <c r="C155" s="0" t="s">
        <v>3437</v>
      </c>
      <c r="D155" s="0" t="s">
        <v>3440</v>
      </c>
      <c r="E155" s="0" t="s">
        <v>3441</v>
      </c>
      <c r="F155" s="0" t="s">
        <v>3049</v>
      </c>
      <c r="G155" s="0" t="s">
        <v>3442</v>
      </c>
    </row>
    <row customHeight="1" ht="11.25">
      <c r="A156" s="0" t="s">
        <v>16</v>
      </c>
      <c r="B156" s="0" t="s">
        <v>3436</v>
      </c>
      <c r="C156" s="0" t="s">
        <v>3437</v>
      </c>
      <c r="D156" s="0" t="s">
        <v>3443</v>
      </c>
      <c r="E156" s="0" t="s">
        <v>3444</v>
      </c>
      <c r="F156" s="0" t="s">
        <v>3049</v>
      </c>
      <c r="G156" s="0" t="s">
        <v>3445</v>
      </c>
    </row>
    <row customHeight="1" ht="11.25">
      <c r="A157" s="0" t="s">
        <v>16</v>
      </c>
      <c r="B157" s="0" t="s">
        <v>3436</v>
      </c>
      <c r="C157" s="0" t="s">
        <v>3437</v>
      </c>
      <c r="D157" s="0" t="s">
        <v>3446</v>
      </c>
      <c r="E157" s="0" t="s">
        <v>3447</v>
      </c>
      <c r="F157" s="0" t="s">
        <v>3049</v>
      </c>
      <c r="G157" s="0" t="s">
        <v>3448</v>
      </c>
    </row>
    <row customHeight="1" ht="11.25">
      <c r="A158" s="0" t="s">
        <v>16</v>
      </c>
      <c r="B158" s="0" t="s">
        <v>3436</v>
      </c>
      <c r="C158" s="0" t="s">
        <v>3437</v>
      </c>
      <c r="D158" s="0" t="s">
        <v>3449</v>
      </c>
      <c r="E158" s="0" t="s">
        <v>3450</v>
      </c>
      <c r="F158" s="0" t="s">
        <v>3049</v>
      </c>
      <c r="G158" s="0" t="s">
        <v>3451</v>
      </c>
    </row>
    <row customHeight="1" ht="11.25">
      <c r="A159" s="0" t="s">
        <v>16</v>
      </c>
      <c r="B159" s="0" t="s">
        <v>3436</v>
      </c>
      <c r="C159" s="0" t="s">
        <v>3437</v>
      </c>
      <c r="D159" s="0" t="s">
        <v>3436</v>
      </c>
      <c r="E159" s="0" t="s">
        <v>3437</v>
      </c>
      <c r="F159" s="0" t="s">
        <v>3043</v>
      </c>
      <c r="G159" s="0" t="s">
        <v>3452</v>
      </c>
    </row>
    <row customHeight="1" ht="11.25">
      <c r="A160" s="0" t="s">
        <v>16</v>
      </c>
      <c r="B160" s="0" t="s">
        <v>3436</v>
      </c>
      <c r="C160" s="0" t="s">
        <v>3437</v>
      </c>
      <c r="D160" s="0" t="s">
        <v>3453</v>
      </c>
      <c r="E160" s="0" t="s">
        <v>3454</v>
      </c>
      <c r="F160" s="0" t="s">
        <v>3191</v>
      </c>
      <c r="G160" s="0" t="s">
        <v>3455</v>
      </c>
    </row>
    <row customHeight="1" ht="11.25">
      <c r="A161" s="0" t="s">
        <v>16</v>
      </c>
      <c r="B161" s="0" t="s">
        <v>3456</v>
      </c>
      <c r="C161" s="0" t="s">
        <v>3457</v>
      </c>
      <c r="D161" s="0" t="s">
        <v>3458</v>
      </c>
      <c r="E161" s="0" t="s">
        <v>3459</v>
      </c>
      <c r="F161" s="0" t="s">
        <v>3049</v>
      </c>
      <c r="G161" s="0" t="s">
        <v>3460</v>
      </c>
    </row>
    <row customHeight="1" ht="11.25">
      <c r="A162" s="0" t="s">
        <v>16</v>
      </c>
      <c r="B162" s="0" t="s">
        <v>3456</v>
      </c>
      <c r="C162" s="0" t="s">
        <v>3457</v>
      </c>
      <c r="D162" s="0" t="s">
        <v>3461</v>
      </c>
      <c r="E162" s="0" t="s">
        <v>3462</v>
      </c>
      <c r="F162" s="0" t="s">
        <v>3049</v>
      </c>
      <c r="G162" s="0" t="s">
        <v>3463</v>
      </c>
    </row>
    <row customHeight="1" ht="11.25">
      <c r="A163" s="0" t="s">
        <v>16</v>
      </c>
      <c r="B163" s="0" t="s">
        <v>3456</v>
      </c>
      <c r="C163" s="0" t="s">
        <v>3457</v>
      </c>
      <c r="D163" s="0" t="s">
        <v>3464</v>
      </c>
      <c r="E163" s="0" t="s">
        <v>3465</v>
      </c>
      <c r="F163" s="0" t="s">
        <v>3049</v>
      </c>
      <c r="G163" s="0" t="s">
        <v>3466</v>
      </c>
    </row>
    <row customHeight="1" ht="11.25">
      <c r="A164" s="0" t="s">
        <v>16</v>
      </c>
      <c r="B164" s="0" t="s">
        <v>3456</v>
      </c>
      <c r="C164" s="0" t="s">
        <v>3457</v>
      </c>
      <c r="D164" s="0" t="s">
        <v>3467</v>
      </c>
      <c r="E164" s="0" t="s">
        <v>3468</v>
      </c>
      <c r="F164" s="0" t="s">
        <v>3049</v>
      </c>
      <c r="G164" s="0" t="s">
        <v>3469</v>
      </c>
    </row>
    <row customHeight="1" ht="11.25">
      <c r="A165" s="0" t="s">
        <v>16</v>
      </c>
      <c r="B165" s="0" t="s">
        <v>3456</v>
      </c>
      <c r="C165" s="0" t="s">
        <v>3457</v>
      </c>
      <c r="D165" s="0" t="s">
        <v>3470</v>
      </c>
      <c r="E165" s="0" t="s">
        <v>3471</v>
      </c>
      <c r="F165" s="0" t="s">
        <v>3049</v>
      </c>
      <c r="G165" s="0" t="s">
        <v>3472</v>
      </c>
    </row>
    <row customHeight="1" ht="11.25">
      <c r="A166" s="0" t="s">
        <v>16</v>
      </c>
      <c r="B166" s="0" t="s">
        <v>3456</v>
      </c>
      <c r="C166" s="0" t="s">
        <v>3457</v>
      </c>
      <c r="D166" s="0" t="s">
        <v>3473</v>
      </c>
      <c r="E166" s="0" t="s">
        <v>3474</v>
      </c>
      <c r="F166" s="0" t="s">
        <v>3049</v>
      </c>
      <c r="G166" s="0" t="s">
        <v>3475</v>
      </c>
    </row>
    <row customHeight="1" ht="11.25">
      <c r="A167" s="0" t="s">
        <v>16</v>
      </c>
      <c r="B167" s="0" t="s">
        <v>3456</v>
      </c>
      <c r="C167" s="0" t="s">
        <v>3457</v>
      </c>
      <c r="D167" s="0" t="s">
        <v>3476</v>
      </c>
      <c r="E167" s="0" t="s">
        <v>3477</v>
      </c>
      <c r="F167" s="0" t="s">
        <v>3049</v>
      </c>
      <c r="G167" s="0" t="s">
        <v>3478</v>
      </c>
    </row>
    <row customHeight="1" ht="11.25">
      <c r="A168" s="0" t="s">
        <v>16</v>
      </c>
      <c r="B168" s="0" t="s">
        <v>3456</v>
      </c>
      <c r="C168" s="0" t="s">
        <v>3457</v>
      </c>
      <c r="D168" s="0" t="s">
        <v>3479</v>
      </c>
      <c r="E168" s="0" t="s">
        <v>3480</v>
      </c>
      <c r="F168" s="0" t="s">
        <v>3049</v>
      </c>
      <c r="G168" s="0" t="s">
        <v>3481</v>
      </c>
    </row>
    <row customHeight="1" ht="11.25">
      <c r="A169" s="0" t="s">
        <v>16</v>
      </c>
      <c r="B169" s="0" t="s">
        <v>3456</v>
      </c>
      <c r="C169" s="0" t="s">
        <v>3457</v>
      </c>
      <c r="D169" s="0" t="s">
        <v>3482</v>
      </c>
      <c r="E169" s="0" t="s">
        <v>3483</v>
      </c>
      <c r="F169" s="0" t="s">
        <v>3049</v>
      </c>
      <c r="G169" s="0" t="s">
        <v>3484</v>
      </c>
    </row>
    <row customHeight="1" ht="11.25">
      <c r="A170" s="0" t="s">
        <v>16</v>
      </c>
      <c r="B170" s="0" t="s">
        <v>3456</v>
      </c>
      <c r="C170" s="0" t="s">
        <v>3457</v>
      </c>
      <c r="D170" s="0" t="s">
        <v>3485</v>
      </c>
      <c r="E170" s="0" t="s">
        <v>3486</v>
      </c>
      <c r="F170" s="0" t="s">
        <v>3049</v>
      </c>
      <c r="G170" s="0" t="s">
        <v>3487</v>
      </c>
    </row>
    <row customHeight="1" ht="11.25">
      <c r="A171" s="0" t="s">
        <v>16</v>
      </c>
      <c r="B171" s="0" t="s">
        <v>3456</v>
      </c>
      <c r="C171" s="0" t="s">
        <v>3457</v>
      </c>
      <c r="D171" s="0" t="s">
        <v>3488</v>
      </c>
      <c r="E171" s="0" t="s">
        <v>3489</v>
      </c>
      <c r="F171" s="0" t="s">
        <v>3049</v>
      </c>
      <c r="G171" s="0" t="s">
        <v>3490</v>
      </c>
    </row>
    <row customHeight="1" ht="11.25">
      <c r="A172" s="0" t="s">
        <v>16</v>
      </c>
      <c r="B172" s="0" t="s">
        <v>3456</v>
      </c>
      <c r="C172" s="0" t="s">
        <v>3457</v>
      </c>
      <c r="D172" s="0" t="s">
        <v>3491</v>
      </c>
      <c r="E172" s="0" t="s">
        <v>3492</v>
      </c>
      <c r="F172" s="0" t="s">
        <v>3049</v>
      </c>
      <c r="G172" s="0" t="s">
        <v>3493</v>
      </c>
    </row>
    <row customHeight="1" ht="11.25">
      <c r="A173" s="0" t="s">
        <v>16</v>
      </c>
      <c r="B173" s="0" t="s">
        <v>3456</v>
      </c>
      <c r="C173" s="0" t="s">
        <v>3457</v>
      </c>
      <c r="D173" s="0" t="s">
        <v>3494</v>
      </c>
      <c r="E173" s="0" t="s">
        <v>3495</v>
      </c>
      <c r="F173" s="0" t="s">
        <v>3049</v>
      </c>
      <c r="G173" s="0" t="s">
        <v>3496</v>
      </c>
    </row>
    <row customHeight="1" ht="11.25">
      <c r="A174" s="0" t="s">
        <v>16</v>
      </c>
      <c r="B174" s="0" t="s">
        <v>3456</v>
      </c>
      <c r="C174" s="0" t="s">
        <v>3457</v>
      </c>
      <c r="D174" s="0" t="s">
        <v>3497</v>
      </c>
      <c r="E174" s="0" t="s">
        <v>3498</v>
      </c>
      <c r="F174" s="0" t="s">
        <v>3049</v>
      </c>
      <c r="G174" s="0" t="s">
        <v>3499</v>
      </c>
    </row>
    <row customHeight="1" ht="11.25">
      <c r="A175" s="0" t="s">
        <v>16</v>
      </c>
      <c r="B175" s="0" t="s">
        <v>3456</v>
      </c>
      <c r="C175" s="0" t="s">
        <v>3457</v>
      </c>
      <c r="D175" s="0" t="s">
        <v>3500</v>
      </c>
      <c r="E175" s="0" t="s">
        <v>3501</v>
      </c>
      <c r="F175" s="0" t="s">
        <v>3049</v>
      </c>
      <c r="G175" s="0" t="s">
        <v>3502</v>
      </c>
    </row>
    <row customHeight="1" ht="11.25">
      <c r="A176" s="0" t="s">
        <v>16</v>
      </c>
      <c r="B176" s="0" t="s">
        <v>3456</v>
      </c>
      <c r="C176" s="0" t="s">
        <v>3457</v>
      </c>
      <c r="D176" s="0" t="s">
        <v>3456</v>
      </c>
      <c r="E176" s="0" t="s">
        <v>3457</v>
      </c>
      <c r="F176" s="0" t="s">
        <v>3043</v>
      </c>
      <c r="G176" s="0" t="s">
        <v>3503</v>
      </c>
    </row>
    <row customHeight="1" ht="11.25">
      <c r="A177" s="0" t="s">
        <v>16</v>
      </c>
      <c r="B177" s="0" t="s">
        <v>3456</v>
      </c>
      <c r="C177" s="0" t="s">
        <v>3457</v>
      </c>
      <c r="D177" s="0" t="s">
        <v>3504</v>
      </c>
      <c r="E177" s="0" t="s">
        <v>3505</v>
      </c>
      <c r="F177" s="0" t="s">
        <v>3049</v>
      </c>
      <c r="G177" s="0" t="s">
        <v>3506</v>
      </c>
    </row>
    <row customHeight="1" ht="11.25">
      <c r="A178" s="0" t="s">
        <v>16</v>
      </c>
      <c r="B178" s="0" t="s">
        <v>3456</v>
      </c>
      <c r="C178" s="0" t="s">
        <v>3457</v>
      </c>
      <c r="D178" s="0" t="s">
        <v>3507</v>
      </c>
      <c r="E178" s="0" t="s">
        <v>3508</v>
      </c>
      <c r="F178" s="0" t="s">
        <v>3049</v>
      </c>
      <c r="G178" s="0" t="s">
        <v>3509</v>
      </c>
    </row>
    <row customHeight="1" ht="11.25">
      <c r="A179" s="0" t="s">
        <v>16</v>
      </c>
      <c r="B179" s="0" t="s">
        <v>3456</v>
      </c>
      <c r="C179" s="0" t="s">
        <v>3457</v>
      </c>
      <c r="D179" s="0" t="s">
        <v>3510</v>
      </c>
      <c r="E179" s="0" t="s">
        <v>3511</v>
      </c>
      <c r="F179" s="0" t="s">
        <v>3049</v>
      </c>
      <c r="G179" s="0" t="s">
        <v>3512</v>
      </c>
    </row>
    <row customHeight="1" ht="11.25">
      <c r="A180" s="0" t="s">
        <v>16</v>
      </c>
      <c r="B180" s="0" t="s">
        <v>3513</v>
      </c>
      <c r="C180" s="0" t="s">
        <v>3514</v>
      </c>
      <c r="D180" s="0" t="s">
        <v>3515</v>
      </c>
      <c r="E180" s="0" t="s">
        <v>3516</v>
      </c>
      <c r="F180" s="0" t="s">
        <v>3049</v>
      </c>
      <c r="G180" s="0" t="s">
        <v>3517</v>
      </c>
    </row>
    <row customHeight="1" ht="11.25">
      <c r="A181" s="0" t="s">
        <v>16</v>
      </c>
      <c r="B181" s="0" t="s">
        <v>3513</v>
      </c>
      <c r="C181" s="0" t="s">
        <v>3514</v>
      </c>
      <c r="D181" s="0" t="s">
        <v>3518</v>
      </c>
      <c r="E181" s="0" t="s">
        <v>3519</v>
      </c>
      <c r="F181" s="0" t="s">
        <v>3049</v>
      </c>
      <c r="G181" s="0" t="s">
        <v>3520</v>
      </c>
    </row>
    <row customHeight="1" ht="11.25">
      <c r="A182" s="0" t="s">
        <v>16</v>
      </c>
      <c r="B182" s="0" t="s">
        <v>3513</v>
      </c>
      <c r="C182" s="0" t="s">
        <v>3514</v>
      </c>
      <c r="D182" s="0" t="s">
        <v>3521</v>
      </c>
      <c r="E182" s="0" t="s">
        <v>3522</v>
      </c>
      <c r="F182" s="0" t="s">
        <v>3049</v>
      </c>
      <c r="G182" s="0" t="s">
        <v>3523</v>
      </c>
    </row>
    <row customHeight="1" ht="11.25">
      <c r="A183" s="0" t="s">
        <v>16</v>
      </c>
      <c r="B183" s="0" t="s">
        <v>3513</v>
      </c>
      <c r="C183" s="0" t="s">
        <v>3514</v>
      </c>
      <c r="D183" s="0" t="s">
        <v>3524</v>
      </c>
      <c r="E183" s="0" t="s">
        <v>3525</v>
      </c>
      <c r="F183" s="0" t="s">
        <v>3049</v>
      </c>
      <c r="G183" s="0" t="s">
        <v>3526</v>
      </c>
    </row>
    <row customHeight="1" ht="11.25">
      <c r="A184" s="0" t="s">
        <v>16</v>
      </c>
      <c r="B184" s="0" t="s">
        <v>3513</v>
      </c>
      <c r="C184" s="0" t="s">
        <v>3514</v>
      </c>
      <c r="D184" s="0" t="s">
        <v>3513</v>
      </c>
      <c r="E184" s="0" t="s">
        <v>3514</v>
      </c>
      <c r="F184" s="0" t="s">
        <v>3043</v>
      </c>
      <c r="G184" s="0" t="s">
        <v>3527</v>
      </c>
    </row>
    <row customHeight="1" ht="11.25">
      <c r="A185" s="0" t="s">
        <v>16</v>
      </c>
      <c r="B185" s="0" t="s">
        <v>3513</v>
      </c>
      <c r="C185" s="0" t="s">
        <v>3514</v>
      </c>
      <c r="D185" s="0" t="s">
        <v>3528</v>
      </c>
      <c r="E185" s="0" t="s">
        <v>3529</v>
      </c>
      <c r="F185" s="0" t="s">
        <v>3046</v>
      </c>
      <c r="G185" s="0" t="s">
        <v>3530</v>
      </c>
    </row>
    <row customHeight="1" ht="11.25">
      <c r="A186" s="0" t="s">
        <v>16</v>
      </c>
      <c r="B186" s="0" t="s">
        <v>3531</v>
      </c>
      <c r="C186" s="0" t="s">
        <v>3532</v>
      </c>
      <c r="D186" s="0" t="s">
        <v>3164</v>
      </c>
      <c r="E186" s="0" t="s">
        <v>3533</v>
      </c>
      <c r="F186" s="0" t="s">
        <v>3049</v>
      </c>
      <c r="G186" s="0" t="s">
        <v>3534</v>
      </c>
    </row>
    <row customHeight="1" ht="11.25">
      <c r="A187" s="0" t="s">
        <v>16</v>
      </c>
      <c r="B187" s="0" t="s">
        <v>3531</v>
      </c>
      <c r="C187" s="0" t="s">
        <v>3532</v>
      </c>
      <c r="D187" s="0" t="s">
        <v>3535</v>
      </c>
      <c r="E187" s="0" t="s">
        <v>3536</v>
      </c>
      <c r="F187" s="0" t="s">
        <v>3049</v>
      </c>
      <c r="G187" s="0" t="s">
        <v>3537</v>
      </c>
    </row>
    <row customHeight="1" ht="11.25">
      <c r="A188" s="0" t="s">
        <v>16</v>
      </c>
      <c r="B188" s="0" t="s">
        <v>3531</v>
      </c>
      <c r="C188" s="0" t="s">
        <v>3532</v>
      </c>
      <c r="D188" s="0" t="s">
        <v>3538</v>
      </c>
      <c r="E188" s="0" t="s">
        <v>3539</v>
      </c>
      <c r="F188" s="0" t="s">
        <v>3049</v>
      </c>
      <c r="G188" s="0" t="s">
        <v>3540</v>
      </c>
    </row>
    <row customHeight="1" ht="11.25">
      <c r="A189" s="0" t="s">
        <v>16</v>
      </c>
      <c r="B189" s="0" t="s">
        <v>3531</v>
      </c>
      <c r="C189" s="0" t="s">
        <v>3532</v>
      </c>
      <c r="D189" s="0" t="s">
        <v>3461</v>
      </c>
      <c r="E189" s="0" t="s">
        <v>3541</v>
      </c>
      <c r="F189" s="0" t="s">
        <v>3049</v>
      </c>
      <c r="G189" s="0" t="s">
        <v>3542</v>
      </c>
    </row>
    <row customHeight="1" ht="11.25">
      <c r="A190" s="0" t="s">
        <v>16</v>
      </c>
      <c r="B190" s="0" t="s">
        <v>3531</v>
      </c>
      <c r="C190" s="0" t="s">
        <v>3532</v>
      </c>
      <c r="D190" s="0" t="s">
        <v>3543</v>
      </c>
      <c r="E190" s="0" t="s">
        <v>3544</v>
      </c>
      <c r="F190" s="0" t="s">
        <v>3049</v>
      </c>
      <c r="G190" s="0" t="s">
        <v>3545</v>
      </c>
    </row>
    <row customHeight="1" ht="11.25">
      <c r="A191" s="0" t="s">
        <v>16</v>
      </c>
      <c r="B191" s="0" t="s">
        <v>3531</v>
      </c>
      <c r="C191" s="0" t="s">
        <v>3532</v>
      </c>
      <c r="D191" s="0" t="s">
        <v>3546</v>
      </c>
      <c r="E191" s="0" t="s">
        <v>3547</v>
      </c>
      <c r="F191" s="0" t="s">
        <v>3049</v>
      </c>
      <c r="G191" s="0" t="s">
        <v>3548</v>
      </c>
    </row>
    <row customHeight="1" ht="11.25">
      <c r="A192" s="0" t="s">
        <v>16</v>
      </c>
      <c r="B192" s="0" t="s">
        <v>3531</v>
      </c>
      <c r="C192" s="0" t="s">
        <v>3532</v>
      </c>
      <c r="D192" s="0" t="s">
        <v>3549</v>
      </c>
      <c r="E192" s="0" t="s">
        <v>3550</v>
      </c>
      <c r="F192" s="0" t="s">
        <v>3049</v>
      </c>
      <c r="G192" s="0" t="s">
        <v>3551</v>
      </c>
    </row>
    <row customHeight="1" ht="11.25">
      <c r="A193" s="0" t="s">
        <v>16</v>
      </c>
      <c r="B193" s="0" t="s">
        <v>3531</v>
      </c>
      <c r="C193" s="0" t="s">
        <v>3532</v>
      </c>
      <c r="D193" s="0" t="s">
        <v>3552</v>
      </c>
      <c r="E193" s="0" t="s">
        <v>3553</v>
      </c>
      <c r="F193" s="0" t="s">
        <v>3049</v>
      </c>
      <c r="G193" s="0" t="s">
        <v>3554</v>
      </c>
    </row>
    <row customHeight="1" ht="11.25">
      <c r="A194" s="0" t="s">
        <v>16</v>
      </c>
      <c r="B194" s="0" t="s">
        <v>3531</v>
      </c>
      <c r="C194" s="0" t="s">
        <v>3532</v>
      </c>
      <c r="D194" s="0" t="s">
        <v>3555</v>
      </c>
      <c r="E194" s="0" t="s">
        <v>3556</v>
      </c>
      <c r="F194" s="0" t="s">
        <v>3049</v>
      </c>
      <c r="G194" s="0" t="s">
        <v>3557</v>
      </c>
    </row>
    <row customHeight="1" ht="11.25">
      <c r="A195" s="0" t="s">
        <v>16</v>
      </c>
      <c r="B195" s="0" t="s">
        <v>3531</v>
      </c>
      <c r="C195" s="0" t="s">
        <v>3532</v>
      </c>
      <c r="D195" s="0" t="s">
        <v>3558</v>
      </c>
      <c r="E195" s="0" t="s">
        <v>3559</v>
      </c>
      <c r="F195" s="0" t="s">
        <v>3049</v>
      </c>
      <c r="G195" s="0" t="s">
        <v>3560</v>
      </c>
    </row>
    <row customHeight="1" ht="11.25">
      <c r="A196" s="0" t="s">
        <v>16</v>
      </c>
      <c r="B196" s="0" t="s">
        <v>3531</v>
      </c>
      <c r="C196" s="0" t="s">
        <v>3532</v>
      </c>
      <c r="D196" s="0" t="s">
        <v>3531</v>
      </c>
      <c r="E196" s="0" t="s">
        <v>3532</v>
      </c>
      <c r="F196" s="0" t="s">
        <v>3043</v>
      </c>
      <c r="G196" s="0" t="s">
        <v>3561</v>
      </c>
    </row>
    <row customHeight="1" ht="11.25">
      <c r="A197" s="0" t="s">
        <v>16</v>
      </c>
      <c r="B197" s="0" t="s">
        <v>3531</v>
      </c>
      <c r="C197" s="0" t="s">
        <v>3532</v>
      </c>
      <c r="D197" s="0" t="s">
        <v>3562</v>
      </c>
      <c r="E197" s="0" t="s">
        <v>3563</v>
      </c>
      <c r="F197" s="0" t="s">
        <v>3046</v>
      </c>
      <c r="G197" s="0" t="s">
        <v>3564</v>
      </c>
    </row>
    <row customHeight="1" ht="11.25">
      <c r="A198" s="0" t="s">
        <v>16</v>
      </c>
      <c r="B198" s="0" t="s">
        <v>3531</v>
      </c>
      <c r="C198" s="0" t="s">
        <v>3532</v>
      </c>
      <c r="D198" s="0" t="s">
        <v>3565</v>
      </c>
      <c r="E198" s="0" t="s">
        <v>3566</v>
      </c>
      <c r="F198" s="0" t="s">
        <v>3049</v>
      </c>
      <c r="G198" s="0" t="s">
        <v>3567</v>
      </c>
    </row>
    <row customHeight="1" ht="11.25">
      <c r="A199" s="0" t="s">
        <v>16</v>
      </c>
      <c r="B199" s="0" t="s">
        <v>3531</v>
      </c>
      <c r="C199" s="0" t="s">
        <v>3532</v>
      </c>
      <c r="D199" s="0" t="s">
        <v>3568</v>
      </c>
      <c r="E199" s="0" t="s">
        <v>3569</v>
      </c>
      <c r="F199" s="0" t="s">
        <v>3049</v>
      </c>
      <c r="G199" s="0" t="s">
        <v>3570</v>
      </c>
    </row>
    <row customHeight="1" ht="11.25">
      <c r="A200" s="0" t="s">
        <v>16</v>
      </c>
      <c r="B200" s="0" t="s">
        <v>3531</v>
      </c>
      <c r="C200" s="0" t="s">
        <v>3532</v>
      </c>
      <c r="D200" s="0" t="s">
        <v>3571</v>
      </c>
      <c r="E200" s="0" t="s">
        <v>3572</v>
      </c>
      <c r="F200" s="0" t="s">
        <v>3049</v>
      </c>
      <c r="G200" s="0" t="s">
        <v>3573</v>
      </c>
    </row>
    <row customHeight="1" ht="11.25">
      <c r="A201" s="0" t="s">
        <v>16</v>
      </c>
      <c r="B201" s="0" t="s">
        <v>3574</v>
      </c>
      <c r="C201" s="0" t="s">
        <v>3575</v>
      </c>
      <c r="D201" s="0" t="s">
        <v>3574</v>
      </c>
      <c r="E201" s="0" t="s">
        <v>3575</v>
      </c>
      <c r="F201" s="0" t="s">
        <v>3111</v>
      </c>
      <c r="G201" s="0" t="s">
        <v>3576</v>
      </c>
    </row>
    <row customHeight="1" ht="11.25">
      <c r="A202" s="0" t="s">
        <v>16</v>
      </c>
      <c r="B202" s="0" t="s">
        <v>3577</v>
      </c>
      <c r="C202" s="0" t="s">
        <v>3578</v>
      </c>
      <c r="D202" s="0" t="s">
        <v>3579</v>
      </c>
      <c r="E202" s="0" t="s">
        <v>3580</v>
      </c>
      <c r="F202" s="0" t="s">
        <v>3049</v>
      </c>
      <c r="G202" s="0" t="s">
        <v>3581</v>
      </c>
    </row>
    <row customHeight="1" ht="11.25">
      <c r="A203" s="0" t="s">
        <v>16</v>
      </c>
      <c r="B203" s="0" t="s">
        <v>3577</v>
      </c>
      <c r="C203" s="0" t="s">
        <v>3578</v>
      </c>
      <c r="D203" s="0" t="s">
        <v>3393</v>
      </c>
      <c r="E203" s="0" t="s">
        <v>3582</v>
      </c>
      <c r="F203" s="0" t="s">
        <v>3049</v>
      </c>
      <c r="G203" s="0" t="s">
        <v>3583</v>
      </c>
    </row>
    <row customHeight="1" ht="11.25">
      <c r="A204" s="0" t="s">
        <v>16</v>
      </c>
      <c r="B204" s="0" t="s">
        <v>3577</v>
      </c>
      <c r="C204" s="0" t="s">
        <v>3578</v>
      </c>
      <c r="D204" s="0" t="s">
        <v>3584</v>
      </c>
      <c r="E204" s="0" t="s">
        <v>3585</v>
      </c>
      <c r="F204" s="0" t="s">
        <v>3049</v>
      </c>
      <c r="G204" s="0" t="s">
        <v>3586</v>
      </c>
    </row>
    <row customHeight="1" ht="11.25">
      <c r="A205" s="0" t="s">
        <v>16</v>
      </c>
      <c r="B205" s="0" t="s">
        <v>3577</v>
      </c>
      <c r="C205" s="0" t="s">
        <v>3578</v>
      </c>
      <c r="D205" s="0" t="s">
        <v>3587</v>
      </c>
      <c r="E205" s="0" t="s">
        <v>3588</v>
      </c>
      <c r="F205" s="0" t="s">
        <v>3049</v>
      </c>
      <c r="G205" s="0" t="s">
        <v>3589</v>
      </c>
    </row>
    <row customHeight="1" ht="11.25">
      <c r="A206" s="0" t="s">
        <v>16</v>
      </c>
      <c r="B206" s="0" t="s">
        <v>3577</v>
      </c>
      <c r="C206" s="0" t="s">
        <v>3578</v>
      </c>
      <c r="D206" s="0" t="s">
        <v>3590</v>
      </c>
      <c r="E206" s="0" t="s">
        <v>3591</v>
      </c>
      <c r="F206" s="0" t="s">
        <v>3049</v>
      </c>
      <c r="G206" s="0" t="s">
        <v>3592</v>
      </c>
    </row>
    <row customHeight="1" ht="11.25">
      <c r="A207" s="0" t="s">
        <v>16</v>
      </c>
      <c r="B207" s="0" t="s">
        <v>3577</v>
      </c>
      <c r="C207" s="0" t="s">
        <v>3578</v>
      </c>
      <c r="D207" s="0" t="s">
        <v>3593</v>
      </c>
      <c r="E207" s="0" t="s">
        <v>3594</v>
      </c>
      <c r="F207" s="0" t="s">
        <v>3049</v>
      </c>
      <c r="G207" s="0" t="s">
        <v>3595</v>
      </c>
    </row>
    <row customHeight="1" ht="11.25">
      <c r="A208" s="0" t="s">
        <v>16</v>
      </c>
      <c r="B208" s="0" t="s">
        <v>3577</v>
      </c>
      <c r="C208" s="0" t="s">
        <v>3578</v>
      </c>
      <c r="D208" s="0" t="s">
        <v>3596</v>
      </c>
      <c r="E208" s="0" t="s">
        <v>3597</v>
      </c>
      <c r="F208" s="0" t="s">
        <v>3049</v>
      </c>
      <c r="G208" s="0" t="s">
        <v>3598</v>
      </c>
    </row>
    <row customHeight="1" ht="11.25">
      <c r="A209" s="0" t="s">
        <v>16</v>
      </c>
      <c r="B209" s="0" t="s">
        <v>3577</v>
      </c>
      <c r="C209" s="0" t="s">
        <v>3578</v>
      </c>
      <c r="D209" s="0" t="s">
        <v>3599</v>
      </c>
      <c r="E209" s="0" t="s">
        <v>3600</v>
      </c>
      <c r="F209" s="0" t="s">
        <v>3049</v>
      </c>
      <c r="G209" s="0" t="s">
        <v>3601</v>
      </c>
    </row>
    <row customHeight="1" ht="11.25">
      <c r="A210" s="0" t="s">
        <v>16</v>
      </c>
      <c r="B210" s="0" t="s">
        <v>3577</v>
      </c>
      <c r="C210" s="0" t="s">
        <v>3578</v>
      </c>
      <c r="D210" s="0" t="s">
        <v>3602</v>
      </c>
      <c r="E210" s="0" t="s">
        <v>3603</v>
      </c>
      <c r="F210" s="0" t="s">
        <v>3049</v>
      </c>
      <c r="G210" s="0" t="s">
        <v>3604</v>
      </c>
    </row>
    <row customHeight="1" ht="11.25">
      <c r="A211" s="0" t="s">
        <v>16</v>
      </c>
      <c r="B211" s="0" t="s">
        <v>3577</v>
      </c>
      <c r="C211" s="0" t="s">
        <v>3578</v>
      </c>
      <c r="D211" s="0" t="s">
        <v>3605</v>
      </c>
      <c r="E211" s="0" t="s">
        <v>3606</v>
      </c>
      <c r="F211" s="0" t="s">
        <v>3049</v>
      </c>
      <c r="G211" s="0" t="s">
        <v>3607</v>
      </c>
    </row>
    <row customHeight="1" ht="11.25">
      <c r="A212" s="0" t="s">
        <v>16</v>
      </c>
      <c r="B212" s="0" t="s">
        <v>3577</v>
      </c>
      <c r="C212" s="0" t="s">
        <v>3578</v>
      </c>
      <c r="D212" s="0" t="s">
        <v>3608</v>
      </c>
      <c r="E212" s="0" t="s">
        <v>3609</v>
      </c>
      <c r="F212" s="0" t="s">
        <v>3049</v>
      </c>
      <c r="G212" s="0" t="s">
        <v>3610</v>
      </c>
    </row>
    <row customHeight="1" ht="11.25">
      <c r="A213" s="0" t="s">
        <v>16</v>
      </c>
      <c r="B213" s="0" t="s">
        <v>3577</v>
      </c>
      <c r="C213" s="0" t="s">
        <v>3578</v>
      </c>
      <c r="D213" s="0" t="s">
        <v>3611</v>
      </c>
      <c r="E213" s="0" t="s">
        <v>3612</v>
      </c>
      <c r="F213" s="0" t="s">
        <v>3049</v>
      </c>
      <c r="G213" s="0" t="s">
        <v>3613</v>
      </c>
    </row>
    <row customHeight="1" ht="11.25">
      <c r="A214" s="0" t="s">
        <v>16</v>
      </c>
      <c r="B214" s="0" t="s">
        <v>3577</v>
      </c>
      <c r="C214" s="0" t="s">
        <v>3578</v>
      </c>
      <c r="D214" s="0" t="s">
        <v>3614</v>
      </c>
      <c r="E214" s="0" t="s">
        <v>3615</v>
      </c>
      <c r="F214" s="0" t="s">
        <v>3049</v>
      </c>
      <c r="G214" s="0" t="s">
        <v>3616</v>
      </c>
    </row>
    <row customHeight="1" ht="11.25">
      <c r="A215" s="0" t="s">
        <v>16</v>
      </c>
      <c r="B215" s="0" t="s">
        <v>3577</v>
      </c>
      <c r="C215" s="0" t="s">
        <v>3578</v>
      </c>
      <c r="D215" s="0" t="s">
        <v>3577</v>
      </c>
      <c r="E215" s="0" t="s">
        <v>3578</v>
      </c>
      <c r="F215" s="0" t="s">
        <v>3043</v>
      </c>
      <c r="G215" s="0" t="s">
        <v>3617</v>
      </c>
    </row>
    <row customHeight="1" ht="11.25">
      <c r="A216" s="0" t="s">
        <v>16</v>
      </c>
      <c r="B216" s="0" t="s">
        <v>3577</v>
      </c>
      <c r="C216" s="0" t="s">
        <v>3578</v>
      </c>
      <c r="D216" s="0" t="s">
        <v>3618</v>
      </c>
      <c r="E216" s="0" t="s">
        <v>3619</v>
      </c>
      <c r="F216" s="0" t="s">
        <v>3049</v>
      </c>
      <c r="G216" s="0" t="s">
        <v>3620</v>
      </c>
    </row>
    <row customHeight="1" ht="11.25">
      <c r="A217" s="0" t="s">
        <v>16</v>
      </c>
      <c r="B217" s="0" t="s">
        <v>3577</v>
      </c>
      <c r="C217" s="0" t="s">
        <v>3578</v>
      </c>
      <c r="D217" s="0" t="s">
        <v>3621</v>
      </c>
      <c r="E217" s="0" t="s">
        <v>3622</v>
      </c>
      <c r="F217" s="0" t="s">
        <v>3049</v>
      </c>
      <c r="G217" s="0" t="s">
        <v>3623</v>
      </c>
    </row>
    <row customHeight="1" ht="11.25">
      <c r="A218" s="0" t="s">
        <v>16</v>
      </c>
      <c r="B218" s="0" t="s">
        <v>3624</v>
      </c>
      <c r="C218" s="0" t="s">
        <v>3625</v>
      </c>
      <c r="D218" s="0" t="s">
        <v>3626</v>
      </c>
      <c r="E218" s="0" t="s">
        <v>3627</v>
      </c>
      <c r="F218" s="0" t="s">
        <v>3049</v>
      </c>
      <c r="G218" s="0" t="s">
        <v>3628</v>
      </c>
    </row>
    <row customHeight="1" ht="11.25">
      <c r="A219" s="0" t="s">
        <v>16</v>
      </c>
      <c r="B219" s="0" t="s">
        <v>3624</v>
      </c>
      <c r="C219" s="0" t="s">
        <v>3625</v>
      </c>
      <c r="D219" s="0" t="s">
        <v>3629</v>
      </c>
      <c r="E219" s="0" t="s">
        <v>3630</v>
      </c>
      <c r="F219" s="0" t="s">
        <v>3049</v>
      </c>
      <c r="G219" s="0" t="s">
        <v>3631</v>
      </c>
    </row>
    <row customHeight="1" ht="11.25">
      <c r="A220" s="0" t="s">
        <v>16</v>
      </c>
      <c r="B220" s="0" t="s">
        <v>3624</v>
      </c>
      <c r="C220" s="0" t="s">
        <v>3625</v>
      </c>
      <c r="D220" s="0" t="s">
        <v>3632</v>
      </c>
      <c r="E220" s="0" t="s">
        <v>3633</v>
      </c>
      <c r="F220" s="0" t="s">
        <v>3049</v>
      </c>
      <c r="G220" s="0" t="s">
        <v>3634</v>
      </c>
    </row>
    <row customHeight="1" ht="11.25">
      <c r="A221" s="0" t="s">
        <v>16</v>
      </c>
      <c r="B221" s="0" t="s">
        <v>3624</v>
      </c>
      <c r="C221" s="0" t="s">
        <v>3625</v>
      </c>
      <c r="D221" s="0" t="s">
        <v>3635</v>
      </c>
      <c r="E221" s="0" t="s">
        <v>3636</v>
      </c>
      <c r="F221" s="0" t="s">
        <v>3049</v>
      </c>
      <c r="G221" s="0" t="s">
        <v>3637</v>
      </c>
    </row>
    <row customHeight="1" ht="11.25">
      <c r="A222" s="0" t="s">
        <v>16</v>
      </c>
      <c r="B222" s="0" t="s">
        <v>3624</v>
      </c>
      <c r="C222" s="0" t="s">
        <v>3625</v>
      </c>
      <c r="D222" s="0" t="s">
        <v>3638</v>
      </c>
      <c r="E222" s="0" t="s">
        <v>3639</v>
      </c>
      <c r="F222" s="0" t="s">
        <v>3046</v>
      </c>
      <c r="G222" s="0" t="s">
        <v>3640</v>
      </c>
    </row>
    <row customHeight="1" ht="11.25">
      <c r="A223" s="0" t="s">
        <v>16</v>
      </c>
      <c r="B223" s="0" t="s">
        <v>3624</v>
      </c>
      <c r="C223" s="0" t="s">
        <v>3625</v>
      </c>
      <c r="D223" s="0" t="s">
        <v>3641</v>
      </c>
      <c r="E223" s="0" t="s">
        <v>3642</v>
      </c>
      <c r="F223" s="0" t="s">
        <v>3046</v>
      </c>
      <c r="G223" s="0" t="s">
        <v>3643</v>
      </c>
    </row>
    <row customHeight="1" ht="11.25">
      <c r="A224" s="0" t="s">
        <v>16</v>
      </c>
      <c r="B224" s="0" t="s">
        <v>3624</v>
      </c>
      <c r="C224" s="0" t="s">
        <v>3625</v>
      </c>
      <c r="D224" s="0" t="s">
        <v>3500</v>
      </c>
      <c r="E224" s="0" t="s">
        <v>3644</v>
      </c>
      <c r="F224" s="0" t="s">
        <v>3049</v>
      </c>
      <c r="G224" s="0" t="s">
        <v>3645</v>
      </c>
    </row>
    <row customHeight="1" ht="11.25">
      <c r="A225" s="0" t="s">
        <v>16</v>
      </c>
      <c r="B225" s="0" t="s">
        <v>3624</v>
      </c>
      <c r="C225" s="0" t="s">
        <v>3625</v>
      </c>
      <c r="D225" s="0" t="s">
        <v>3624</v>
      </c>
      <c r="E225" s="0" t="s">
        <v>3625</v>
      </c>
      <c r="F225" s="0" t="s">
        <v>3043</v>
      </c>
      <c r="G225" s="0" t="s">
        <v>3646</v>
      </c>
    </row>
    <row customHeight="1" ht="11.25">
      <c r="A226" s="0" t="s">
        <v>16</v>
      </c>
      <c r="B226" s="0" t="s">
        <v>3624</v>
      </c>
      <c r="C226" s="0" t="s">
        <v>3625</v>
      </c>
      <c r="D226" s="0" t="s">
        <v>3647</v>
      </c>
      <c r="E226" s="0" t="s">
        <v>3648</v>
      </c>
      <c r="F226" s="0" t="s">
        <v>3049</v>
      </c>
      <c r="G226" s="0" t="s">
        <v>3649</v>
      </c>
    </row>
    <row customHeight="1" ht="11.25">
      <c r="A227" s="0" t="s">
        <v>16</v>
      </c>
      <c r="B227" s="0" t="s">
        <v>3624</v>
      </c>
      <c r="C227" s="0" t="s">
        <v>3625</v>
      </c>
      <c r="D227" s="0" t="s">
        <v>3650</v>
      </c>
      <c r="E227" s="0" t="s">
        <v>3651</v>
      </c>
      <c r="F227" s="0" t="s">
        <v>3049</v>
      </c>
      <c r="G227" s="0" t="s">
        <v>3652</v>
      </c>
    </row>
    <row customHeight="1" ht="11.25">
      <c r="A228" s="0" t="s">
        <v>16</v>
      </c>
      <c r="B228" s="0" t="s">
        <v>3653</v>
      </c>
      <c r="C228" s="0" t="s">
        <v>3654</v>
      </c>
      <c r="D228" s="0" t="s">
        <v>3655</v>
      </c>
      <c r="E228" s="0" t="s">
        <v>3656</v>
      </c>
      <c r="F228" s="0" t="s">
        <v>3049</v>
      </c>
      <c r="G228" s="0" t="s">
        <v>3657</v>
      </c>
    </row>
    <row customHeight="1" ht="11.25">
      <c r="A229" s="0" t="s">
        <v>16</v>
      </c>
      <c r="B229" s="0" t="s">
        <v>3653</v>
      </c>
      <c r="C229" s="0" t="s">
        <v>3654</v>
      </c>
      <c r="D229" s="0" t="s">
        <v>3590</v>
      </c>
      <c r="E229" s="0" t="s">
        <v>3658</v>
      </c>
      <c r="F229" s="0" t="s">
        <v>3049</v>
      </c>
      <c r="G229" s="0" t="s">
        <v>3659</v>
      </c>
    </row>
    <row customHeight="1" ht="11.25">
      <c r="A230" s="0" t="s">
        <v>16</v>
      </c>
      <c r="B230" s="0" t="s">
        <v>3653</v>
      </c>
      <c r="C230" s="0" t="s">
        <v>3654</v>
      </c>
      <c r="D230" s="0" t="s">
        <v>3660</v>
      </c>
      <c r="E230" s="0" t="s">
        <v>3661</v>
      </c>
      <c r="F230" s="0" t="s">
        <v>3049</v>
      </c>
      <c r="G230" s="0" t="s">
        <v>3662</v>
      </c>
    </row>
    <row customHeight="1" ht="11.25">
      <c r="A231" s="0" t="s">
        <v>16</v>
      </c>
      <c r="B231" s="0" t="s">
        <v>3653</v>
      </c>
      <c r="C231" s="0" t="s">
        <v>3654</v>
      </c>
      <c r="D231" s="0" t="s">
        <v>3663</v>
      </c>
      <c r="E231" s="0" t="s">
        <v>3664</v>
      </c>
      <c r="F231" s="0" t="s">
        <v>3049</v>
      </c>
      <c r="G231" s="0" t="s">
        <v>3665</v>
      </c>
    </row>
    <row customHeight="1" ht="11.25">
      <c r="A232" s="0" t="s">
        <v>16</v>
      </c>
      <c r="B232" s="0" t="s">
        <v>3653</v>
      </c>
      <c r="C232" s="0" t="s">
        <v>3654</v>
      </c>
      <c r="D232" s="0" t="s">
        <v>3666</v>
      </c>
      <c r="E232" s="0" t="s">
        <v>3667</v>
      </c>
      <c r="F232" s="0" t="s">
        <v>3049</v>
      </c>
      <c r="G232" s="0" t="s">
        <v>3668</v>
      </c>
    </row>
    <row customHeight="1" ht="11.25">
      <c r="A233" s="0" t="s">
        <v>16</v>
      </c>
      <c r="B233" s="0" t="s">
        <v>3653</v>
      </c>
      <c r="C233" s="0" t="s">
        <v>3654</v>
      </c>
      <c r="D233" s="0" t="s">
        <v>3669</v>
      </c>
      <c r="E233" s="0" t="s">
        <v>3670</v>
      </c>
      <c r="F233" s="0" t="s">
        <v>3049</v>
      </c>
      <c r="G233" s="0" t="s">
        <v>3671</v>
      </c>
    </row>
    <row customHeight="1" ht="11.25">
      <c r="A234" s="0" t="s">
        <v>16</v>
      </c>
      <c r="B234" s="0" t="s">
        <v>3653</v>
      </c>
      <c r="C234" s="0" t="s">
        <v>3654</v>
      </c>
      <c r="D234" s="0" t="s">
        <v>3672</v>
      </c>
      <c r="E234" s="0" t="s">
        <v>3673</v>
      </c>
      <c r="F234" s="0" t="s">
        <v>3049</v>
      </c>
      <c r="G234" s="0" t="s">
        <v>3674</v>
      </c>
    </row>
    <row customHeight="1" ht="11.25">
      <c r="A235" s="0" t="s">
        <v>16</v>
      </c>
      <c r="B235" s="0" t="s">
        <v>3653</v>
      </c>
      <c r="C235" s="0" t="s">
        <v>3654</v>
      </c>
      <c r="D235" s="0" t="s">
        <v>3675</v>
      </c>
      <c r="E235" s="0" t="s">
        <v>3676</v>
      </c>
      <c r="F235" s="0" t="s">
        <v>3049</v>
      </c>
      <c r="G235" s="0" t="s">
        <v>3677</v>
      </c>
    </row>
    <row customHeight="1" ht="11.25">
      <c r="A236" s="0" t="s">
        <v>16</v>
      </c>
      <c r="B236" s="0" t="s">
        <v>3653</v>
      </c>
      <c r="C236" s="0" t="s">
        <v>3654</v>
      </c>
      <c r="D236" s="0" t="s">
        <v>3678</v>
      </c>
      <c r="E236" s="0" t="s">
        <v>3679</v>
      </c>
      <c r="F236" s="0" t="s">
        <v>3049</v>
      </c>
      <c r="G236" s="0" t="s">
        <v>3680</v>
      </c>
    </row>
    <row customHeight="1" ht="11.25">
      <c r="A237" s="0" t="s">
        <v>16</v>
      </c>
      <c r="B237" s="0" t="s">
        <v>3653</v>
      </c>
      <c r="C237" s="0" t="s">
        <v>3654</v>
      </c>
      <c r="D237" s="0" t="s">
        <v>3681</v>
      </c>
      <c r="E237" s="0" t="s">
        <v>3682</v>
      </c>
      <c r="F237" s="0" t="s">
        <v>3049</v>
      </c>
      <c r="G237" s="0" t="s">
        <v>3683</v>
      </c>
    </row>
    <row customHeight="1" ht="11.25">
      <c r="A238" s="0" t="s">
        <v>16</v>
      </c>
      <c r="B238" s="0" t="s">
        <v>3653</v>
      </c>
      <c r="C238" s="0" t="s">
        <v>3654</v>
      </c>
      <c r="D238" s="0" t="s">
        <v>3684</v>
      </c>
      <c r="E238" s="0" t="s">
        <v>3685</v>
      </c>
      <c r="F238" s="0" t="s">
        <v>3049</v>
      </c>
      <c r="G238" s="0" t="s">
        <v>3686</v>
      </c>
    </row>
    <row customHeight="1" ht="11.25">
      <c r="A239" s="0" t="s">
        <v>16</v>
      </c>
      <c r="B239" s="0" t="s">
        <v>3653</v>
      </c>
      <c r="C239" s="0" t="s">
        <v>3654</v>
      </c>
      <c r="D239" s="0" t="s">
        <v>3687</v>
      </c>
      <c r="E239" s="0" t="s">
        <v>3688</v>
      </c>
      <c r="F239" s="0" t="s">
        <v>3049</v>
      </c>
      <c r="G239" s="0" t="s">
        <v>3689</v>
      </c>
    </row>
    <row customHeight="1" ht="11.25">
      <c r="A240" s="0" t="s">
        <v>16</v>
      </c>
      <c r="B240" s="0" t="s">
        <v>3653</v>
      </c>
      <c r="C240" s="0" t="s">
        <v>3654</v>
      </c>
      <c r="D240" s="0" t="s">
        <v>3690</v>
      </c>
      <c r="E240" s="0" t="s">
        <v>3691</v>
      </c>
      <c r="F240" s="0" t="s">
        <v>3049</v>
      </c>
      <c r="G240" s="0" t="s">
        <v>3692</v>
      </c>
    </row>
    <row customHeight="1" ht="11.25">
      <c r="A241" s="0" t="s">
        <v>16</v>
      </c>
      <c r="B241" s="0" t="s">
        <v>3653</v>
      </c>
      <c r="C241" s="0" t="s">
        <v>3654</v>
      </c>
      <c r="D241" s="0" t="s">
        <v>3693</v>
      </c>
      <c r="E241" s="0" t="s">
        <v>3694</v>
      </c>
      <c r="F241" s="0" t="s">
        <v>3191</v>
      </c>
      <c r="G241" s="0" t="s">
        <v>3695</v>
      </c>
    </row>
    <row customHeight="1" ht="11.25">
      <c r="A242" s="0" t="s">
        <v>16</v>
      </c>
      <c r="B242" s="0" t="s">
        <v>3653</v>
      </c>
      <c r="C242" s="0" t="s">
        <v>3654</v>
      </c>
      <c r="D242" s="0" t="s">
        <v>3653</v>
      </c>
      <c r="E242" s="0" t="s">
        <v>3654</v>
      </c>
      <c r="F242" s="0" t="s">
        <v>3043</v>
      </c>
      <c r="G242" s="0" t="s">
        <v>3696</v>
      </c>
    </row>
    <row customHeight="1" ht="11.25">
      <c r="A243" s="0" t="s">
        <v>16</v>
      </c>
      <c r="B243" s="0" t="s">
        <v>3653</v>
      </c>
      <c r="C243" s="0" t="s">
        <v>3654</v>
      </c>
      <c r="D243" s="0" t="s">
        <v>3697</v>
      </c>
      <c r="E243" s="0" t="s">
        <v>3698</v>
      </c>
      <c r="F243" s="0" t="s">
        <v>3049</v>
      </c>
      <c r="G243" s="0" t="s">
        <v>3699</v>
      </c>
    </row>
    <row customHeight="1" ht="11.25">
      <c r="A244" s="0" t="s">
        <v>16</v>
      </c>
      <c r="B244" s="0" t="s">
        <v>3653</v>
      </c>
      <c r="C244" s="0" t="s">
        <v>3654</v>
      </c>
      <c r="D244" s="0" t="s">
        <v>3700</v>
      </c>
      <c r="E244" s="0" t="s">
        <v>3701</v>
      </c>
      <c r="F244" s="0" t="s">
        <v>3049</v>
      </c>
      <c r="G244" s="0" t="s">
        <v>3702</v>
      </c>
    </row>
    <row customHeight="1" ht="11.25">
      <c r="A245" s="0" t="s">
        <v>16</v>
      </c>
      <c r="B245" s="0" t="s">
        <v>3703</v>
      </c>
      <c r="C245" s="0" t="s">
        <v>3704</v>
      </c>
      <c r="D245" s="0" t="s">
        <v>3705</v>
      </c>
      <c r="E245" s="0" t="s">
        <v>3706</v>
      </c>
      <c r="F245" s="0" t="s">
        <v>3049</v>
      </c>
      <c r="G245" s="0" t="s">
        <v>3707</v>
      </c>
    </row>
    <row customHeight="1" ht="11.25">
      <c r="A246" s="0" t="s">
        <v>16</v>
      </c>
      <c r="B246" s="0" t="s">
        <v>3703</v>
      </c>
      <c r="C246" s="0" t="s">
        <v>3704</v>
      </c>
      <c r="D246" s="0" t="s">
        <v>3708</v>
      </c>
      <c r="E246" s="0" t="s">
        <v>3709</v>
      </c>
      <c r="F246" s="0" t="s">
        <v>3049</v>
      </c>
      <c r="G246" s="0" t="s">
        <v>3710</v>
      </c>
    </row>
    <row customHeight="1" ht="11.25">
      <c r="A247" s="0" t="s">
        <v>16</v>
      </c>
      <c r="B247" s="0" t="s">
        <v>3703</v>
      </c>
      <c r="C247" s="0" t="s">
        <v>3704</v>
      </c>
      <c r="D247" s="0" t="s">
        <v>3711</v>
      </c>
      <c r="E247" s="0" t="s">
        <v>3712</v>
      </c>
      <c r="F247" s="0" t="s">
        <v>3049</v>
      </c>
      <c r="G247" s="0" t="s">
        <v>3713</v>
      </c>
    </row>
    <row customHeight="1" ht="11.25">
      <c r="A248" s="0" t="s">
        <v>16</v>
      </c>
      <c r="B248" s="0" t="s">
        <v>3703</v>
      </c>
      <c r="C248" s="0" t="s">
        <v>3704</v>
      </c>
      <c r="D248" s="0" t="s">
        <v>3714</v>
      </c>
      <c r="E248" s="0" t="s">
        <v>3715</v>
      </c>
      <c r="F248" s="0" t="s">
        <v>3049</v>
      </c>
      <c r="G248" s="0" t="s">
        <v>3716</v>
      </c>
    </row>
    <row customHeight="1" ht="11.25">
      <c r="A249" s="0" t="s">
        <v>16</v>
      </c>
      <c r="B249" s="0" t="s">
        <v>3703</v>
      </c>
      <c r="C249" s="0" t="s">
        <v>3704</v>
      </c>
      <c r="D249" s="0" t="s">
        <v>3717</v>
      </c>
      <c r="E249" s="0" t="s">
        <v>3718</v>
      </c>
      <c r="F249" s="0" t="s">
        <v>3049</v>
      </c>
      <c r="G249" s="0" t="s">
        <v>3719</v>
      </c>
    </row>
    <row customHeight="1" ht="11.25">
      <c r="A250" s="0" t="s">
        <v>16</v>
      </c>
      <c r="B250" s="0" t="s">
        <v>3703</v>
      </c>
      <c r="C250" s="0" t="s">
        <v>3704</v>
      </c>
      <c r="D250" s="0" t="s">
        <v>3703</v>
      </c>
      <c r="E250" s="0" t="s">
        <v>3704</v>
      </c>
      <c r="F250" s="0" t="s">
        <v>3043</v>
      </c>
      <c r="G250" s="0" t="s">
        <v>3720</v>
      </c>
    </row>
    <row customHeight="1" ht="11.25">
      <c r="A251" s="0" t="s">
        <v>16</v>
      </c>
      <c r="B251" s="0" t="s">
        <v>3703</v>
      </c>
      <c r="C251" s="0" t="s">
        <v>3704</v>
      </c>
      <c r="D251" s="0" t="s">
        <v>3721</v>
      </c>
      <c r="E251" s="0" t="s">
        <v>3722</v>
      </c>
      <c r="F251" s="0" t="s">
        <v>3046</v>
      </c>
      <c r="G251" s="0" t="s">
        <v>3723</v>
      </c>
    </row>
    <row customHeight="1" ht="11.25">
      <c r="A252" s="0" t="s">
        <v>16</v>
      </c>
      <c r="B252" s="0" t="s">
        <v>3703</v>
      </c>
      <c r="C252" s="0" t="s">
        <v>3704</v>
      </c>
      <c r="D252" s="0" t="s">
        <v>3724</v>
      </c>
      <c r="E252" s="0" t="s">
        <v>3725</v>
      </c>
      <c r="F252" s="0" t="s">
        <v>3049</v>
      </c>
      <c r="G252" s="0" t="s">
        <v>3726</v>
      </c>
    </row>
    <row customHeight="1" ht="11.25">
      <c r="A253" s="0" t="s">
        <v>16</v>
      </c>
      <c r="B253" s="0" t="s">
        <v>3727</v>
      </c>
      <c r="C253" s="0" t="s">
        <v>3728</v>
      </c>
      <c r="D253" s="0" t="s">
        <v>3729</v>
      </c>
      <c r="E253" s="0" t="s">
        <v>3730</v>
      </c>
      <c r="F253" s="0" t="s">
        <v>3049</v>
      </c>
      <c r="G253" s="0" t="s">
        <v>3731</v>
      </c>
    </row>
    <row customHeight="1" ht="11.25">
      <c r="A254" s="0" t="s">
        <v>16</v>
      </c>
      <c r="B254" s="0" t="s">
        <v>3727</v>
      </c>
      <c r="C254" s="0" t="s">
        <v>3728</v>
      </c>
      <c r="D254" s="0" t="s">
        <v>3732</v>
      </c>
      <c r="E254" s="0" t="s">
        <v>3733</v>
      </c>
      <c r="F254" s="0" t="s">
        <v>3049</v>
      </c>
      <c r="G254" s="0" t="s">
        <v>3734</v>
      </c>
    </row>
    <row customHeight="1" ht="11.25">
      <c r="A255" s="0" t="s">
        <v>16</v>
      </c>
      <c r="B255" s="0" t="s">
        <v>3727</v>
      </c>
      <c r="C255" s="0" t="s">
        <v>3728</v>
      </c>
      <c r="D255" s="0" t="s">
        <v>3735</v>
      </c>
      <c r="E255" s="0" t="s">
        <v>3736</v>
      </c>
      <c r="F255" s="0" t="s">
        <v>3049</v>
      </c>
      <c r="G255" s="0" t="s">
        <v>3737</v>
      </c>
    </row>
    <row customHeight="1" ht="11.25">
      <c r="A256" s="0" t="s">
        <v>16</v>
      </c>
      <c r="B256" s="0" t="s">
        <v>3727</v>
      </c>
      <c r="C256" s="0" t="s">
        <v>3728</v>
      </c>
      <c r="D256" s="0" t="s">
        <v>3738</v>
      </c>
      <c r="E256" s="0" t="s">
        <v>3739</v>
      </c>
      <c r="F256" s="0" t="s">
        <v>3049</v>
      </c>
      <c r="G256" s="0" t="s">
        <v>3740</v>
      </c>
    </row>
    <row customHeight="1" ht="11.25">
      <c r="A257" s="0" t="s">
        <v>16</v>
      </c>
      <c r="B257" s="0" t="s">
        <v>3727</v>
      </c>
      <c r="C257" s="0" t="s">
        <v>3728</v>
      </c>
      <c r="D257" s="0" t="s">
        <v>3727</v>
      </c>
      <c r="E257" s="0" t="s">
        <v>3728</v>
      </c>
      <c r="F257" s="0" t="s">
        <v>3043</v>
      </c>
      <c r="G257" s="0" t="s">
        <v>3741</v>
      </c>
    </row>
    <row customHeight="1" ht="11.25">
      <c r="A258" s="0" t="s">
        <v>16</v>
      </c>
      <c r="B258" s="0" t="s">
        <v>3727</v>
      </c>
      <c r="C258" s="0" t="s">
        <v>3728</v>
      </c>
      <c r="D258" s="0" t="s">
        <v>3742</v>
      </c>
      <c r="E258" s="0" t="s">
        <v>3743</v>
      </c>
      <c r="F258" s="0" t="s">
        <v>3046</v>
      </c>
      <c r="G258" s="0" t="s">
        <v>3744</v>
      </c>
    </row>
    <row customHeight="1" ht="11.25">
      <c r="A259" s="0" t="s">
        <v>16</v>
      </c>
      <c r="B259" s="0" t="s">
        <v>3745</v>
      </c>
      <c r="C259" s="0" t="s">
        <v>3746</v>
      </c>
      <c r="D259" s="0" t="s">
        <v>3747</v>
      </c>
      <c r="E259" s="0" t="s">
        <v>3748</v>
      </c>
      <c r="F259" s="0" t="s">
        <v>3049</v>
      </c>
      <c r="G259" s="0" t="s">
        <v>3749</v>
      </c>
    </row>
    <row customHeight="1" ht="11.25">
      <c r="A260" s="0" t="s">
        <v>16</v>
      </c>
      <c r="B260" s="0" t="s">
        <v>3745</v>
      </c>
      <c r="C260" s="0" t="s">
        <v>3746</v>
      </c>
      <c r="D260" s="0" t="s">
        <v>3750</v>
      </c>
      <c r="E260" s="0" t="s">
        <v>3751</v>
      </c>
      <c r="F260" s="0" t="s">
        <v>3049</v>
      </c>
      <c r="G260" s="0" t="s">
        <v>3752</v>
      </c>
    </row>
    <row customHeight="1" ht="11.25">
      <c r="A261" s="0" t="s">
        <v>16</v>
      </c>
      <c r="B261" s="0" t="s">
        <v>3745</v>
      </c>
      <c r="C261" s="0" t="s">
        <v>3746</v>
      </c>
      <c r="D261" s="0" t="s">
        <v>3753</v>
      </c>
      <c r="E261" s="0" t="s">
        <v>3754</v>
      </c>
      <c r="F261" s="0" t="s">
        <v>3049</v>
      </c>
      <c r="G261" s="0" t="s">
        <v>3755</v>
      </c>
    </row>
    <row customHeight="1" ht="11.25">
      <c r="A262" s="0" t="s">
        <v>16</v>
      </c>
      <c r="B262" s="0" t="s">
        <v>3745</v>
      </c>
      <c r="C262" s="0" t="s">
        <v>3746</v>
      </c>
      <c r="D262" s="0" t="s">
        <v>3756</v>
      </c>
      <c r="E262" s="0" t="s">
        <v>3757</v>
      </c>
      <c r="F262" s="0" t="s">
        <v>3049</v>
      </c>
      <c r="G262" s="0" t="s">
        <v>3758</v>
      </c>
    </row>
    <row customHeight="1" ht="11.25">
      <c r="A263" s="0" t="s">
        <v>16</v>
      </c>
      <c r="B263" s="0" t="s">
        <v>3745</v>
      </c>
      <c r="C263" s="0" t="s">
        <v>3746</v>
      </c>
      <c r="D263" s="0" t="s">
        <v>3759</v>
      </c>
      <c r="E263" s="0" t="s">
        <v>3760</v>
      </c>
      <c r="F263" s="0" t="s">
        <v>3049</v>
      </c>
      <c r="G263" s="0" t="s">
        <v>3761</v>
      </c>
    </row>
    <row customHeight="1" ht="11.25">
      <c r="A264" s="0" t="s">
        <v>16</v>
      </c>
      <c r="B264" s="0" t="s">
        <v>3745</v>
      </c>
      <c r="C264" s="0" t="s">
        <v>3746</v>
      </c>
      <c r="D264" s="0" t="s">
        <v>3745</v>
      </c>
      <c r="E264" s="0" t="s">
        <v>3746</v>
      </c>
      <c r="F264" s="0" t="s">
        <v>3043</v>
      </c>
      <c r="G264" s="0" t="s">
        <v>3762</v>
      </c>
    </row>
    <row customHeight="1" ht="11.25">
      <c r="A265" s="0" t="s">
        <v>16</v>
      </c>
      <c r="B265" s="0" t="s">
        <v>3745</v>
      </c>
      <c r="C265" s="0" t="s">
        <v>3746</v>
      </c>
      <c r="D265" s="0" t="s">
        <v>3763</v>
      </c>
      <c r="E265" s="0" t="s">
        <v>3764</v>
      </c>
      <c r="F265" s="0" t="s">
        <v>3046</v>
      </c>
      <c r="G265" s="0" t="s">
        <v>3765</v>
      </c>
    </row>
    <row customHeight="1" ht="11.25">
      <c r="A266" s="0" t="s">
        <v>16</v>
      </c>
      <c r="B266" s="0" t="s">
        <v>3766</v>
      </c>
      <c r="C266" s="0" t="s">
        <v>3767</v>
      </c>
      <c r="D266" s="0" t="s">
        <v>3768</v>
      </c>
      <c r="E266" s="0" t="s">
        <v>3769</v>
      </c>
      <c r="F266" s="0" t="s">
        <v>3049</v>
      </c>
      <c r="G266" s="0" t="s">
        <v>3770</v>
      </c>
    </row>
    <row customHeight="1" ht="11.25">
      <c r="A267" s="0" t="s">
        <v>16</v>
      </c>
      <c r="B267" s="0" t="s">
        <v>3766</v>
      </c>
      <c r="C267" s="0" t="s">
        <v>3767</v>
      </c>
      <c r="D267" s="0" t="s">
        <v>3771</v>
      </c>
      <c r="E267" s="0" t="s">
        <v>3772</v>
      </c>
      <c r="F267" s="0" t="s">
        <v>3049</v>
      </c>
      <c r="G267" s="0" t="s">
        <v>3773</v>
      </c>
    </row>
    <row customHeight="1" ht="11.25">
      <c r="A268" s="0" t="s">
        <v>16</v>
      </c>
      <c r="B268" s="0" t="s">
        <v>3766</v>
      </c>
      <c r="C268" s="0" t="s">
        <v>3767</v>
      </c>
      <c r="D268" s="0" t="s">
        <v>3774</v>
      </c>
      <c r="E268" s="0" t="s">
        <v>3775</v>
      </c>
      <c r="F268" s="0" t="s">
        <v>3049</v>
      </c>
      <c r="G268" s="0" t="s">
        <v>3776</v>
      </c>
    </row>
    <row customHeight="1" ht="11.25">
      <c r="A269" s="0" t="s">
        <v>16</v>
      </c>
      <c r="B269" s="0" t="s">
        <v>3766</v>
      </c>
      <c r="C269" s="0" t="s">
        <v>3767</v>
      </c>
      <c r="D269" s="0" t="s">
        <v>3777</v>
      </c>
      <c r="E269" s="0" t="s">
        <v>3778</v>
      </c>
      <c r="F269" s="0" t="s">
        <v>3049</v>
      </c>
      <c r="G269" s="0" t="s">
        <v>3779</v>
      </c>
    </row>
    <row customHeight="1" ht="11.25">
      <c r="A270" s="0" t="s">
        <v>16</v>
      </c>
      <c r="B270" s="0" t="s">
        <v>3766</v>
      </c>
      <c r="C270" s="0" t="s">
        <v>3767</v>
      </c>
      <c r="D270" s="0" t="s">
        <v>3780</v>
      </c>
      <c r="E270" s="0" t="s">
        <v>3781</v>
      </c>
      <c r="F270" s="0" t="s">
        <v>3049</v>
      </c>
      <c r="G270" s="0" t="s">
        <v>3782</v>
      </c>
    </row>
    <row customHeight="1" ht="11.25">
      <c r="A271" s="0" t="s">
        <v>16</v>
      </c>
      <c r="B271" s="0" t="s">
        <v>3766</v>
      </c>
      <c r="C271" s="0" t="s">
        <v>3767</v>
      </c>
      <c r="D271" s="0" t="s">
        <v>3783</v>
      </c>
      <c r="E271" s="0" t="s">
        <v>3784</v>
      </c>
      <c r="F271" s="0" t="s">
        <v>3049</v>
      </c>
      <c r="G271" s="0" t="s">
        <v>3785</v>
      </c>
    </row>
    <row customHeight="1" ht="11.25">
      <c r="A272" s="0" t="s">
        <v>16</v>
      </c>
      <c r="B272" s="0" t="s">
        <v>3766</v>
      </c>
      <c r="C272" s="0" t="s">
        <v>3767</v>
      </c>
      <c r="D272" s="0" t="s">
        <v>3786</v>
      </c>
      <c r="E272" s="0" t="s">
        <v>3787</v>
      </c>
      <c r="F272" s="0" t="s">
        <v>3049</v>
      </c>
      <c r="G272" s="0" t="s">
        <v>3788</v>
      </c>
    </row>
    <row customHeight="1" ht="11.25">
      <c r="A273" s="0" t="s">
        <v>16</v>
      </c>
      <c r="B273" s="0" t="s">
        <v>3766</v>
      </c>
      <c r="C273" s="0" t="s">
        <v>3767</v>
      </c>
      <c r="D273" s="0" t="s">
        <v>3789</v>
      </c>
      <c r="E273" s="0" t="s">
        <v>3790</v>
      </c>
      <c r="F273" s="0" t="s">
        <v>3049</v>
      </c>
      <c r="G273" s="0" t="s">
        <v>3791</v>
      </c>
    </row>
    <row customHeight="1" ht="11.25">
      <c r="A274" s="0" t="s">
        <v>16</v>
      </c>
      <c r="B274" s="0" t="s">
        <v>3766</v>
      </c>
      <c r="C274" s="0" t="s">
        <v>3767</v>
      </c>
      <c r="D274" s="0" t="s">
        <v>3792</v>
      </c>
      <c r="E274" s="0" t="s">
        <v>3793</v>
      </c>
      <c r="F274" s="0" t="s">
        <v>3049</v>
      </c>
      <c r="G274" s="0" t="s">
        <v>3794</v>
      </c>
    </row>
    <row customHeight="1" ht="11.25">
      <c r="A275" s="0" t="s">
        <v>16</v>
      </c>
      <c r="B275" s="0" t="s">
        <v>3766</v>
      </c>
      <c r="C275" s="0" t="s">
        <v>3767</v>
      </c>
      <c r="D275" s="0" t="s">
        <v>3795</v>
      </c>
      <c r="E275" s="0" t="s">
        <v>3796</v>
      </c>
      <c r="F275" s="0" t="s">
        <v>3049</v>
      </c>
      <c r="G275" s="0" t="s">
        <v>3797</v>
      </c>
    </row>
    <row customHeight="1" ht="11.25">
      <c r="A276" s="0" t="s">
        <v>16</v>
      </c>
      <c r="B276" s="0" t="s">
        <v>3766</v>
      </c>
      <c r="C276" s="0" t="s">
        <v>3767</v>
      </c>
      <c r="D276" s="0" t="s">
        <v>3798</v>
      </c>
      <c r="E276" s="0" t="s">
        <v>3799</v>
      </c>
      <c r="F276" s="0" t="s">
        <v>3049</v>
      </c>
      <c r="G276" s="0" t="s">
        <v>3800</v>
      </c>
    </row>
    <row customHeight="1" ht="11.25">
      <c r="A277" s="0" t="s">
        <v>16</v>
      </c>
      <c r="B277" s="0" t="s">
        <v>3766</v>
      </c>
      <c r="C277" s="0" t="s">
        <v>3767</v>
      </c>
      <c r="D277" s="0" t="s">
        <v>3735</v>
      </c>
      <c r="E277" s="0" t="s">
        <v>3801</v>
      </c>
      <c r="F277" s="0" t="s">
        <v>3049</v>
      </c>
      <c r="G277" s="0" t="s">
        <v>3802</v>
      </c>
    </row>
    <row customHeight="1" ht="11.25">
      <c r="A278" s="0" t="s">
        <v>16</v>
      </c>
      <c r="B278" s="0" t="s">
        <v>3766</v>
      </c>
      <c r="C278" s="0" t="s">
        <v>3767</v>
      </c>
      <c r="D278" s="0" t="s">
        <v>3803</v>
      </c>
      <c r="E278" s="0" t="s">
        <v>3804</v>
      </c>
      <c r="F278" s="0" t="s">
        <v>3049</v>
      </c>
      <c r="G278" s="0" t="s">
        <v>3805</v>
      </c>
    </row>
    <row customHeight="1" ht="11.25">
      <c r="A279" s="0" t="s">
        <v>16</v>
      </c>
      <c r="B279" s="0" t="s">
        <v>3766</v>
      </c>
      <c r="C279" s="0" t="s">
        <v>3767</v>
      </c>
      <c r="D279" s="0" t="s">
        <v>3806</v>
      </c>
      <c r="E279" s="0" t="s">
        <v>3807</v>
      </c>
      <c r="F279" s="0" t="s">
        <v>3049</v>
      </c>
      <c r="G279" s="0" t="s">
        <v>3808</v>
      </c>
    </row>
    <row customHeight="1" ht="11.25">
      <c r="A280" s="0" t="s">
        <v>16</v>
      </c>
      <c r="B280" s="0" t="s">
        <v>3766</v>
      </c>
      <c r="C280" s="0" t="s">
        <v>3767</v>
      </c>
      <c r="D280" s="0" t="s">
        <v>3809</v>
      </c>
      <c r="E280" s="0" t="s">
        <v>3810</v>
      </c>
      <c r="F280" s="0" t="s">
        <v>3049</v>
      </c>
      <c r="G280" s="0" t="s">
        <v>3811</v>
      </c>
    </row>
    <row customHeight="1" ht="11.25">
      <c r="A281" s="0" t="s">
        <v>16</v>
      </c>
      <c r="B281" s="0" t="s">
        <v>3766</v>
      </c>
      <c r="C281" s="0" t="s">
        <v>3767</v>
      </c>
      <c r="D281" s="0" t="s">
        <v>3766</v>
      </c>
      <c r="E281" s="0" t="s">
        <v>3767</v>
      </c>
      <c r="F281" s="0" t="s">
        <v>3043</v>
      </c>
      <c r="G281" s="0" t="s">
        <v>3812</v>
      </c>
    </row>
    <row customHeight="1" ht="11.25">
      <c r="A282" s="0" t="s">
        <v>16</v>
      </c>
      <c r="B282" s="0" t="s">
        <v>3766</v>
      </c>
      <c r="C282" s="0" t="s">
        <v>3767</v>
      </c>
      <c r="D282" s="0" t="s">
        <v>3813</v>
      </c>
      <c r="E282" s="0" t="s">
        <v>3814</v>
      </c>
      <c r="F282" s="0" t="s">
        <v>3191</v>
      </c>
      <c r="G282" s="0" t="s">
        <v>3815</v>
      </c>
    </row>
    <row customHeight="1" ht="11.25">
      <c r="A283" s="0" t="s">
        <v>16</v>
      </c>
      <c r="B283" s="0" t="s">
        <v>3766</v>
      </c>
      <c r="C283" s="0" t="s">
        <v>3767</v>
      </c>
      <c r="D283" s="0" t="s">
        <v>3816</v>
      </c>
      <c r="E283" s="0" t="s">
        <v>3817</v>
      </c>
      <c r="F283" s="0" t="s">
        <v>3049</v>
      </c>
      <c r="G283" s="0" t="s">
        <v>3818</v>
      </c>
    </row>
    <row customHeight="1" ht="11.25">
      <c r="A284" s="0" t="s">
        <v>16</v>
      </c>
      <c r="B284" s="0" t="s">
        <v>3819</v>
      </c>
      <c r="C284" s="0" t="s">
        <v>3820</v>
      </c>
      <c r="D284" s="0" t="s">
        <v>3821</v>
      </c>
      <c r="E284" s="0" t="s">
        <v>3822</v>
      </c>
      <c r="F284" s="0" t="s">
        <v>3049</v>
      </c>
      <c r="G284" s="0" t="s">
        <v>3823</v>
      </c>
    </row>
    <row customHeight="1" ht="11.25">
      <c r="A285" s="0" t="s">
        <v>16</v>
      </c>
      <c r="B285" s="0" t="s">
        <v>3819</v>
      </c>
      <c r="C285" s="0" t="s">
        <v>3820</v>
      </c>
      <c r="D285" s="0" t="s">
        <v>3771</v>
      </c>
      <c r="E285" s="0" t="s">
        <v>3824</v>
      </c>
      <c r="F285" s="0" t="s">
        <v>3049</v>
      </c>
      <c r="G285" s="0" t="s">
        <v>3825</v>
      </c>
    </row>
    <row customHeight="1" ht="11.25">
      <c r="A286" s="0" t="s">
        <v>16</v>
      </c>
      <c r="B286" s="0" t="s">
        <v>3819</v>
      </c>
      <c r="C286" s="0" t="s">
        <v>3820</v>
      </c>
      <c r="D286" s="0" t="s">
        <v>3826</v>
      </c>
      <c r="E286" s="0" t="s">
        <v>3827</v>
      </c>
      <c r="F286" s="0" t="s">
        <v>3049</v>
      </c>
      <c r="G286" s="0" t="s">
        <v>3828</v>
      </c>
    </row>
    <row customHeight="1" ht="11.25">
      <c r="A287" s="0" t="s">
        <v>16</v>
      </c>
      <c r="B287" s="0" t="s">
        <v>3819</v>
      </c>
      <c r="C287" s="0" t="s">
        <v>3820</v>
      </c>
      <c r="D287" s="0" t="s">
        <v>3829</v>
      </c>
      <c r="E287" s="0" t="s">
        <v>3830</v>
      </c>
      <c r="F287" s="0" t="s">
        <v>3049</v>
      </c>
      <c r="G287" s="0" t="s">
        <v>3831</v>
      </c>
    </row>
    <row customHeight="1" ht="11.25">
      <c r="A288" s="0" t="s">
        <v>16</v>
      </c>
      <c r="B288" s="0" t="s">
        <v>3819</v>
      </c>
      <c r="C288" s="0" t="s">
        <v>3820</v>
      </c>
      <c r="D288" s="0" t="s">
        <v>3832</v>
      </c>
      <c r="E288" s="0" t="s">
        <v>3833</v>
      </c>
      <c r="F288" s="0" t="s">
        <v>3049</v>
      </c>
      <c r="G288" s="0" t="s">
        <v>3834</v>
      </c>
    </row>
    <row customHeight="1" ht="11.25">
      <c r="A289" s="0" t="s">
        <v>16</v>
      </c>
      <c r="B289" s="0" t="s">
        <v>3819</v>
      </c>
      <c r="C289" s="0" t="s">
        <v>3820</v>
      </c>
      <c r="D289" s="0" t="s">
        <v>3835</v>
      </c>
      <c r="E289" s="0" t="s">
        <v>3836</v>
      </c>
      <c r="F289" s="0" t="s">
        <v>3049</v>
      </c>
      <c r="G289" s="0" t="s">
        <v>3837</v>
      </c>
    </row>
    <row customHeight="1" ht="11.25">
      <c r="A290" s="0" t="s">
        <v>16</v>
      </c>
      <c r="B290" s="0" t="s">
        <v>3819</v>
      </c>
      <c r="C290" s="0" t="s">
        <v>3820</v>
      </c>
      <c r="D290" s="0" t="s">
        <v>3838</v>
      </c>
      <c r="E290" s="0" t="s">
        <v>3839</v>
      </c>
      <c r="F290" s="0" t="s">
        <v>3049</v>
      </c>
      <c r="G290" s="0" t="s">
        <v>3840</v>
      </c>
    </row>
    <row customHeight="1" ht="11.25">
      <c r="A291" s="0" t="s">
        <v>16</v>
      </c>
      <c r="B291" s="0" t="s">
        <v>3819</v>
      </c>
      <c r="C291" s="0" t="s">
        <v>3820</v>
      </c>
      <c r="D291" s="0" t="s">
        <v>3841</v>
      </c>
      <c r="E291" s="0" t="s">
        <v>3842</v>
      </c>
      <c r="F291" s="0" t="s">
        <v>3049</v>
      </c>
      <c r="G291" s="0" t="s">
        <v>3843</v>
      </c>
    </row>
    <row customHeight="1" ht="11.25">
      <c r="A292" s="0" t="s">
        <v>16</v>
      </c>
      <c r="B292" s="0" t="s">
        <v>3819</v>
      </c>
      <c r="C292" s="0" t="s">
        <v>3820</v>
      </c>
      <c r="D292" s="0" t="s">
        <v>3844</v>
      </c>
      <c r="E292" s="0" t="s">
        <v>3845</v>
      </c>
      <c r="F292" s="0" t="s">
        <v>3046</v>
      </c>
      <c r="G292" s="0" t="s">
        <v>3846</v>
      </c>
    </row>
    <row customHeight="1" ht="11.25">
      <c r="A293" s="0" t="s">
        <v>16</v>
      </c>
      <c r="B293" s="0" t="s">
        <v>3819</v>
      </c>
      <c r="C293" s="0" t="s">
        <v>3820</v>
      </c>
      <c r="D293" s="0" t="s">
        <v>3847</v>
      </c>
      <c r="E293" s="0" t="s">
        <v>3848</v>
      </c>
      <c r="F293" s="0" t="s">
        <v>3049</v>
      </c>
      <c r="G293" s="0" t="s">
        <v>3849</v>
      </c>
    </row>
    <row customHeight="1" ht="11.25">
      <c r="A294" s="0" t="s">
        <v>16</v>
      </c>
      <c r="B294" s="0" t="s">
        <v>3819</v>
      </c>
      <c r="C294" s="0" t="s">
        <v>3820</v>
      </c>
      <c r="D294" s="0" t="s">
        <v>3850</v>
      </c>
      <c r="E294" s="0" t="s">
        <v>3851</v>
      </c>
      <c r="F294" s="0" t="s">
        <v>3049</v>
      </c>
      <c r="G294" s="0" t="s">
        <v>3852</v>
      </c>
    </row>
    <row customHeight="1" ht="11.25">
      <c r="A295" s="0" t="s">
        <v>16</v>
      </c>
      <c r="B295" s="0" t="s">
        <v>3819</v>
      </c>
      <c r="C295" s="0" t="s">
        <v>3820</v>
      </c>
      <c r="D295" s="0" t="s">
        <v>3853</v>
      </c>
      <c r="E295" s="0" t="s">
        <v>3854</v>
      </c>
      <c r="F295" s="0" t="s">
        <v>3049</v>
      </c>
      <c r="G295" s="0" t="s">
        <v>3855</v>
      </c>
    </row>
    <row customHeight="1" ht="11.25">
      <c r="A296" s="0" t="s">
        <v>16</v>
      </c>
      <c r="B296" s="0" t="s">
        <v>3819</v>
      </c>
      <c r="C296" s="0" t="s">
        <v>3820</v>
      </c>
      <c r="D296" s="0" t="s">
        <v>3364</v>
      </c>
      <c r="E296" s="0" t="s">
        <v>3856</v>
      </c>
      <c r="F296" s="0" t="s">
        <v>3049</v>
      </c>
      <c r="G296" s="0" t="s">
        <v>3857</v>
      </c>
    </row>
    <row customHeight="1" ht="11.25">
      <c r="A297" s="0" t="s">
        <v>16</v>
      </c>
      <c r="B297" s="0" t="s">
        <v>3819</v>
      </c>
      <c r="C297" s="0" t="s">
        <v>3820</v>
      </c>
      <c r="D297" s="0" t="s">
        <v>3819</v>
      </c>
      <c r="E297" s="0" t="s">
        <v>3820</v>
      </c>
      <c r="F297" s="0" t="s">
        <v>3043</v>
      </c>
      <c r="G297" s="0" t="s">
        <v>3858</v>
      </c>
    </row>
    <row customHeight="1" ht="11.25">
      <c r="A298" s="0" t="s">
        <v>16</v>
      </c>
      <c r="B298" s="0" t="s">
        <v>3819</v>
      </c>
      <c r="C298" s="0" t="s">
        <v>3820</v>
      </c>
      <c r="D298" s="0" t="s">
        <v>3859</v>
      </c>
      <c r="E298" s="0" t="s">
        <v>3860</v>
      </c>
      <c r="F298" s="0" t="s">
        <v>3046</v>
      </c>
      <c r="G298" s="0" t="s">
        <v>3861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C65C4-AC6F-F03A-A9FE-0.FE6476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3924</v>
      </c>
      <c r="B1" s="836" t="s">
        <v>3925</v>
      </c>
      <c r="C1" s="836" t="s">
        <v>1168</v>
      </c>
    </row>
    <row customHeight="1" ht="11.25">
      <c r="A2" s="836">
        <v>4189678</v>
      </c>
      <c r="B2" s="836" t="s">
        <v>3926</v>
      </c>
      <c r="C2" s="836" t="s">
        <v>3927</v>
      </c>
    </row>
    <row customHeight="1" ht="11.25">
      <c r="A3" s="836">
        <v>4190415</v>
      </c>
      <c r="B3" s="836" t="s">
        <v>3928</v>
      </c>
      <c r="C3" s="836" t="s">
        <v>3927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A4304-79BD-4F5A-3DF5-0.0B98A13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3929</v>
      </c>
      <c r="B1" s="164" t="s">
        <v>3930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32F84-8D4D-1B8C-1006-0.833BC8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3931</v>
      </c>
      <c r="B1" s="0" t="b">
        <v>1</v>
      </c>
    </row>
    <row customHeight="1" ht="11.25">
      <c r="A2" s="0" t="s">
        <v>3932</v>
      </c>
      <c r="B2" s="0" t="b">
        <v>0</v>
      </c>
    </row>
    <row customHeight="1" ht="11.25">
      <c r="A3" s="0" t="s">
        <v>3933</v>
      </c>
      <c r="B3" s="0" t="b">
        <v>0</v>
      </c>
    </row>
    <row customHeight="1" ht="11.25">
      <c r="A4" s="0" t="s">
        <v>3934</v>
      </c>
      <c r="B4" s="0" t="b">
        <v>1</v>
      </c>
    </row>
    <row customHeight="1" ht="11.25">
      <c r="A5" s="0" t="s">
        <v>3935</v>
      </c>
      <c r="B5" s="0" t="b">
        <v>0</v>
      </c>
    </row>
    <row customHeight="1" ht="11.25">
      <c r="A6" s="0" t="s">
        <v>3936</v>
      </c>
      <c r="B6" s="0" t="b">
        <v>0</v>
      </c>
    </row>
    <row customHeight="1" ht="11.25">
      <c r="A7" s="0" t="s">
        <v>3937</v>
      </c>
      <c r="B7" s="0" t="b">
        <v>0</v>
      </c>
    </row>
    <row customHeight="1" ht="11.25">
      <c r="A8" s="0" t="s">
        <v>3938</v>
      </c>
      <c r="B8" s="0" t="b">
        <v>0</v>
      </c>
    </row>
    <row customHeight="1" ht="11.25">
      <c r="A9" s="0" t="s">
        <v>3939</v>
      </c>
      <c r="B9" s="0" t="b">
        <v>1</v>
      </c>
    </row>
    <row customHeight="1" ht="11.25">
      <c r="A10" s="0" t="s">
        <v>3940</v>
      </c>
      <c r="B10" s="0" t="b">
        <v>0</v>
      </c>
    </row>
    <row customHeight="1" ht="11.25">
      <c r="A11" s="0" t="s">
        <v>3941</v>
      </c>
      <c r="B11" s="0" t="b">
        <v>0</v>
      </c>
    </row>
    <row customHeight="1" ht="11.25">
      <c r="A12" s="0" t="s">
        <v>3942</v>
      </c>
      <c r="B12" s="0" t="b">
        <v>0</v>
      </c>
    </row>
    <row customHeight="1" ht="11.25">
      <c r="A13" s="0" t="s">
        <v>3943</v>
      </c>
      <c r="B13" s="0" t="b">
        <v>0</v>
      </c>
    </row>
    <row customHeight="1" ht="11.25">
      <c r="A14" s="0" t="s">
        <v>3944</v>
      </c>
      <c r="B14" s="0" t="b">
        <v>0</v>
      </c>
    </row>
    <row customHeight="1" ht="11.25">
      <c r="A15" s="0" t="s">
        <v>3945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D3FA1-5014-D9BE-9775-0.1F07AA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F8387-BB99-F07D-1208-0.D06D8A5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3946</v>
      </c>
      <c r="B1" s="68" t="s">
        <v>3947</v>
      </c>
    </row>
    <row customHeight="1" ht="11.25">
      <c r="A2" s="65" t="s">
        <v>3948</v>
      </c>
      <c r="B2" s="65" t="s">
        <v>3949</v>
      </c>
    </row>
    <row customHeight="1" ht="11.25">
      <c r="A3" s="65" t="s">
        <v>3950</v>
      </c>
      <c r="B3" s="65" t="s">
        <v>3951</v>
      </c>
    </row>
    <row customHeight="1" ht="11.25">
      <c r="A4" s="65" t="s">
        <v>3952</v>
      </c>
      <c r="B4" s="65" t="s">
        <v>3953</v>
      </c>
    </row>
    <row customHeight="1" ht="11.25">
      <c r="A5" s="65" t="s">
        <v>3954</v>
      </c>
      <c r="B5" s="65" t="s">
        <v>3955</v>
      </c>
    </row>
    <row customHeight="1" ht="11.25">
      <c r="A6" s="65" t="s">
        <v>3956</v>
      </c>
      <c r="B6" s="65" t="s">
        <v>3957</v>
      </c>
    </row>
    <row customHeight="1" ht="11.25">
      <c r="A7" s="65" t="s">
        <v>3958</v>
      </c>
      <c r="B7" s="65" t="s">
        <v>3959</v>
      </c>
    </row>
    <row customHeight="1" ht="11.25">
      <c r="A8" s="65" t="s">
        <v>3960</v>
      </c>
      <c r="B8" s="65" t="s">
        <v>3961</v>
      </c>
    </row>
    <row customHeight="1" ht="11.25">
      <c r="A9" s="65" t="s">
        <v>3962</v>
      </c>
      <c r="B9" s="65" t="s">
        <v>3963</v>
      </c>
    </row>
    <row customHeight="1" ht="11.25">
      <c r="A10" s="65" t="s">
        <v>3964</v>
      </c>
      <c r="B10" s="65" t="s">
        <v>3965</v>
      </c>
    </row>
    <row customHeight="1" ht="11.25">
      <c r="A11" s="65" t="s">
        <v>3966</v>
      </c>
      <c r="B11" s="65" t="s">
        <v>3967</v>
      </c>
    </row>
    <row customHeight="1" ht="11.25">
      <c r="A12" s="65" t="s">
        <v>3968</v>
      </c>
      <c r="B12" s="65" t="s">
        <v>3969</v>
      </c>
    </row>
    <row customHeight="1" ht="11.25">
      <c r="A13" s="65" t="s">
        <v>3970</v>
      </c>
      <c r="B13" s="65" t="s">
        <v>3971</v>
      </c>
    </row>
    <row customHeight="1" ht="11.25">
      <c r="A14" s="65" t="s">
        <v>3972</v>
      </c>
      <c r="B14" s="65" t="s">
        <v>3973</v>
      </c>
    </row>
    <row customHeight="1" ht="11.25">
      <c r="A15" s="65" t="s">
        <v>3974</v>
      </c>
      <c r="B15" s="65" t="s">
        <v>3975</v>
      </c>
    </row>
    <row customHeight="1" ht="11.25">
      <c r="A16" s="65" t="s">
        <v>3976</v>
      </c>
      <c r="B16" s="65" t="s">
        <v>3977</v>
      </c>
    </row>
    <row customHeight="1" ht="11.25">
      <c r="A17" s="65" t="s">
        <v>3978</v>
      </c>
      <c r="B17" s="65" t="s">
        <v>3979</v>
      </c>
    </row>
    <row customHeight="1" ht="11.25">
      <c r="A18" s="65" t="s">
        <v>3980</v>
      </c>
      <c r="B18" s="65" t="s">
        <v>3981</v>
      </c>
    </row>
    <row customHeight="1" ht="11.25">
      <c r="A19" s="65" t="s">
        <v>3982</v>
      </c>
      <c r="B19" s="65" t="s">
        <v>3983</v>
      </c>
    </row>
    <row customHeight="1" ht="11.25">
      <c r="A20" s="65" t="s">
        <v>3984</v>
      </c>
      <c r="B20" s="65" t="s">
        <v>3985</v>
      </c>
    </row>
    <row customHeight="1" ht="11.25">
      <c r="A21" s="65" t="s">
        <v>3986</v>
      </c>
      <c r="B21" s="65" t="s">
        <v>3987</v>
      </c>
    </row>
    <row customHeight="1" ht="11.25">
      <c r="A22" s="65" t="s">
        <v>3988</v>
      </c>
      <c r="B22" s="65" t="s">
        <v>3989</v>
      </c>
    </row>
    <row customHeight="1" ht="11.25">
      <c r="A23" s="65" t="s">
        <v>3990</v>
      </c>
      <c r="B23" s="65" t="s">
        <v>3991</v>
      </c>
    </row>
    <row customHeight="1" ht="11.25">
      <c r="A24" s="65" t="s">
        <v>3992</v>
      </c>
      <c r="B24" s="65" t="s">
        <v>3993</v>
      </c>
    </row>
    <row customHeight="1" ht="11.25">
      <c r="A25" s="65" t="s">
        <v>3994</v>
      </c>
      <c r="B25" s="65" t="s">
        <v>3995</v>
      </c>
    </row>
    <row customHeight="1" ht="11.25">
      <c r="A26" s="65" t="s">
        <v>3996</v>
      </c>
      <c r="B26" s="65" t="s">
        <v>3997</v>
      </c>
    </row>
    <row customHeight="1" ht="11.25">
      <c r="A27" s="65" t="s">
        <v>3998</v>
      </c>
      <c r="B27" s="65" t="s">
        <v>3999</v>
      </c>
    </row>
    <row customHeight="1" ht="11.25">
      <c r="A28" s="65" t="s">
        <v>4000</v>
      </c>
      <c r="B28" s="65" t="s">
        <v>4001</v>
      </c>
    </row>
    <row customHeight="1" ht="11.25">
      <c r="A29" s="65" t="s">
        <v>4002</v>
      </c>
      <c r="B29" s="65" t="s">
        <v>4003</v>
      </c>
    </row>
    <row customHeight="1" ht="11.25">
      <c r="A30" s="65" t="s">
        <v>4004</v>
      </c>
      <c r="B30" s="65" t="s">
        <v>4005</v>
      </c>
    </row>
    <row customHeight="1" ht="11.25">
      <c r="A31" s="65" t="s">
        <v>4006</v>
      </c>
      <c r="B31" s="65" t="s">
        <v>4007</v>
      </c>
    </row>
    <row customHeight="1" ht="11.25">
      <c r="A32" s="65" t="s">
        <v>4008</v>
      </c>
      <c r="B32" s="65" t="s">
        <v>4009</v>
      </c>
    </row>
    <row customHeight="1" ht="11.25">
      <c r="A33" s="65" t="s">
        <v>4010</v>
      </c>
      <c r="B33" s="65" t="s">
        <v>4011</v>
      </c>
    </row>
    <row customHeight="1" ht="11.25">
      <c r="A34" s="65" t="s">
        <v>4012</v>
      </c>
      <c r="B34" s="65" t="s">
        <v>4013</v>
      </c>
    </row>
    <row customHeight="1" ht="11.25">
      <c r="A35" s="65" t="s">
        <v>4014</v>
      </c>
      <c r="B35" s="65" t="s">
        <v>4015</v>
      </c>
    </row>
    <row customHeight="1" ht="11.25">
      <c r="A36" s="65" t="s">
        <v>4016</v>
      </c>
      <c r="B36" s="65" t="s">
        <v>4017</v>
      </c>
    </row>
    <row customHeight="1" ht="11.25">
      <c r="A37" s="65" t="s">
        <v>4018</v>
      </c>
      <c r="B37" s="65" t="s">
        <v>4019</v>
      </c>
    </row>
    <row customHeight="1" ht="11.25">
      <c r="A38" s="65" t="s">
        <v>4020</v>
      </c>
      <c r="B38" s="65" t="s">
        <v>4021</v>
      </c>
    </row>
    <row customHeight="1" ht="11.25">
      <c r="A39" s="65" t="s">
        <v>4022</v>
      </c>
      <c r="B39" s="65" t="s">
        <v>4023</v>
      </c>
    </row>
    <row customHeight="1" ht="11.25">
      <c r="A40" s="65" t="s">
        <v>4024</v>
      </c>
      <c r="B40" s="65" t="s">
        <v>4025</v>
      </c>
    </row>
    <row customHeight="1" ht="11.25">
      <c r="A41" s="65" t="s">
        <v>4026</v>
      </c>
      <c r="B41" s="65" t="s">
        <v>4027</v>
      </c>
    </row>
    <row customHeight="1" ht="11.25">
      <c r="A42" s="65" t="s">
        <v>4028</v>
      </c>
      <c r="B42" s="65" t="s">
        <v>4029</v>
      </c>
    </row>
    <row customHeight="1" ht="11.25">
      <c r="A43" s="65" t="s">
        <v>4030</v>
      </c>
      <c r="B43" s="65" t="s">
        <v>4031</v>
      </c>
    </row>
    <row customHeight="1" ht="11.25">
      <c r="A44" s="65" t="s">
        <v>4032</v>
      </c>
      <c r="B44" s="65" t="s">
        <v>4033</v>
      </c>
    </row>
    <row customHeight="1" ht="11.25">
      <c r="A45" s="65" t="s">
        <v>4034</v>
      </c>
      <c r="B45" s="65" t="s">
        <v>4035</v>
      </c>
    </row>
    <row customHeight="1" ht="11.25">
      <c r="A46" s="65" t="s">
        <v>4036</v>
      </c>
      <c r="B46" s="65" t="s">
        <v>4037</v>
      </c>
    </row>
    <row customHeight="1" ht="11.25">
      <c r="A47" s="65" t="s">
        <v>4038</v>
      </c>
      <c r="B47" s="65" t="s">
        <v>4039</v>
      </c>
    </row>
    <row customHeight="1" ht="11.25">
      <c r="A48" s="65" t="s">
        <v>4040</v>
      </c>
      <c r="B48" s="65" t="s">
        <v>4041</v>
      </c>
    </row>
    <row customHeight="1" ht="11.25">
      <c r="A49" s="65" t="s">
        <v>4042</v>
      </c>
      <c r="B49" s="65" t="s">
        <v>4043</v>
      </c>
    </row>
    <row customHeight="1" ht="11.25">
      <c r="A50" s="65" t="s">
        <v>4044</v>
      </c>
      <c r="B50" s="65" t="s">
        <v>4045</v>
      </c>
    </row>
    <row customHeight="1" ht="11.25">
      <c r="A51" s="65" t="s">
        <v>4046</v>
      </c>
      <c r="B51" s="65" t="s">
        <v>4047</v>
      </c>
    </row>
    <row customHeight="1" ht="11.25">
      <c r="A52" s="65" t="s">
        <v>4048</v>
      </c>
      <c r="B52" s="65" t="s">
        <v>4049</v>
      </c>
    </row>
    <row customHeight="1" ht="11.25">
      <c r="A53" s="65" t="s">
        <v>4050</v>
      </c>
      <c r="B53" s="65" t="s">
        <v>4051</v>
      </c>
    </row>
    <row customHeight="1" ht="11.25">
      <c r="A54" s="65" t="s">
        <v>4052</v>
      </c>
      <c r="B54" s="65" t="s">
        <v>4053</v>
      </c>
    </row>
    <row customHeight="1" ht="11.25">
      <c r="A55" s="65" t="s">
        <v>4054</v>
      </c>
      <c r="B55" s="65" t="s">
        <v>4055</v>
      </c>
    </row>
    <row customHeight="1" ht="11.25">
      <c r="A56" s="65" t="s">
        <v>4056</v>
      </c>
      <c r="B56" s="65" t="s">
        <v>4057</v>
      </c>
    </row>
    <row customHeight="1" ht="11.25">
      <c r="A57" s="65" t="s">
        <v>4058</v>
      </c>
      <c r="B57" s="65" t="s">
        <v>4059</v>
      </c>
    </row>
    <row customHeight="1" ht="11.25">
      <c r="A58" s="65" t="s">
        <v>4060</v>
      </c>
      <c r="B58" s="65" t="s">
        <v>4061</v>
      </c>
    </row>
    <row customHeight="1" ht="11.25">
      <c r="A59" s="65" t="s">
        <v>4062</v>
      </c>
      <c r="B59" s="65" t="s">
        <v>4063</v>
      </c>
    </row>
    <row customHeight="1" ht="11.25">
      <c r="A60" s="65" t="s">
        <v>4064</v>
      </c>
      <c r="B60" s="65" t="s">
        <v>4065</v>
      </c>
    </row>
    <row customHeight="1" ht="11.25">
      <c r="A61" s="65"/>
      <c r="B61" s="65" t="s">
        <v>4066</v>
      </c>
    </row>
    <row customHeight="1" ht="11.25">
      <c r="A62" s="65"/>
      <c r="B62" s="65" t="s">
        <v>4067</v>
      </c>
    </row>
    <row customHeight="1" ht="11.25">
      <c r="A63" s="65"/>
      <c r="B63" s="65" t="s">
        <v>4068</v>
      </c>
    </row>
    <row customHeight="1" ht="11.25">
      <c r="A64" s="65"/>
      <c r="B64" s="65" t="s">
        <v>4069</v>
      </c>
    </row>
    <row customHeight="1" ht="11.25">
      <c r="A65" s="65"/>
      <c r="B65" s="65" t="s">
        <v>4070</v>
      </c>
    </row>
    <row customHeight="1" ht="11.25">
      <c r="A66" s="65"/>
      <c r="B66" s="65" t="s">
        <v>4071</v>
      </c>
    </row>
    <row customHeight="1" ht="11.25">
      <c r="A67" s="65"/>
      <c r="B67" s="65" t="s">
        <v>4072</v>
      </c>
    </row>
    <row customHeight="1" ht="11.25">
      <c r="A68" s="65"/>
      <c r="B68" s="65" t="s">
        <v>4073</v>
      </c>
    </row>
    <row customHeight="1" ht="11.25">
      <c r="A69" s="65"/>
      <c r="B69" s="65" t="s">
        <v>4074</v>
      </c>
    </row>
    <row customHeight="1" ht="11.25">
      <c r="A70" s="65"/>
      <c r="B70" s="65" t="s">
        <v>4075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E63A7-987F-9687-E255-0.355E6D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4076</v>
      </c>
    </row>
    <row customHeight="1" ht="90">
      <c r="B2" s="95" t="s">
        <v>4077</v>
      </c>
    </row>
    <row customHeight="1" ht="67.5">
      <c r="B3" s="95" t="s">
        <v>4078</v>
      </c>
    </row>
    <row customHeight="1" ht="33.75">
      <c r="B4" s="95" t="s">
        <v>4079</v>
      </c>
    </row>
    <row customHeight="1" ht="11.25">
      <c r="B5" s="95" t="s">
        <v>4080</v>
      </c>
    </row>
    <row customHeight="1" ht="22.5">
      <c r="B6" s="95" t="s">
        <v>4081</v>
      </c>
    </row>
    <row customHeight="1" ht="22.5">
      <c r="B7" s="95" t="s">
        <v>4082</v>
      </c>
    </row>
    <row customHeight="1" ht="22.5">
      <c r="B8" s="95" t="s">
        <v>4083</v>
      </c>
    </row>
    <row customHeight="1" ht="22.5">
      <c r="B9" s="95" t="s">
        <v>4084</v>
      </c>
    </row>
    <row customHeight="1" ht="56.25">
      <c r="B10" s="95" t="s">
        <v>4085</v>
      </c>
    </row>
    <row customHeight="1" ht="12.75">
      <c r="B11" s="160" t="s">
        <v>4086</v>
      </c>
    </row>
    <row customHeight="1" ht="11.25">
      <c r="B12" s="94" t="s">
        <v>4087</v>
      </c>
    </row>
    <row customHeight="1" ht="22.5">
      <c r="B13" s="95" t="s">
        <v>4088</v>
      </c>
    </row>
    <row customHeight="1" ht="67.5">
      <c r="B14" s="95" t="s">
        <v>4089</v>
      </c>
    </row>
    <row customHeight="1" ht="22.5">
      <c r="B15" s="95" t="s">
        <v>4090</v>
      </c>
    </row>
    <row customHeight="1" ht="11.25">
      <c r="B16" s="94" t="s">
        <v>4091</v>
      </c>
      <c r="D16" s="101"/>
    </row>
    <row customHeight="1" ht="33.75">
      <c r="B17" s="95" t="s">
        <v>4092</v>
      </c>
    </row>
    <row customHeight="1" ht="33.75">
      <c r="B18" s="95" t="s">
        <v>4093</v>
      </c>
    </row>
    <row customHeight="1" ht="11.25">
      <c r="B19" s="95" t="s">
        <v>4094</v>
      </c>
    </row>
    <row customHeight="1" ht="33.75">
      <c r="B20" s="95" t="s">
        <v>4095</v>
      </c>
    </row>
    <row customHeight="1" ht="11.25">
      <c r="B21" s="94" t="s">
        <v>4096</v>
      </c>
    </row>
    <row customHeight="1" ht="11.25">
      <c r="B22" s="95" t="s">
        <v>4097</v>
      </c>
    </row>
    <row r="24" customHeight="1" ht="22.5">
      <c r="B24" s="162" t="s">
        <v>4098</v>
      </c>
    </row>
    <row r="26" customHeight="1" ht="11.25">
      <c r="B26" s="94" t="s">
        <v>4099</v>
      </c>
    </row>
    <row customHeight="1" ht="22.5">
      <c r="B27" s="161" t="s">
        <v>402</v>
      </c>
    </row>
    <row customHeight="1" ht="56.25">
      <c r="B28" s="161" t="s">
        <v>4100</v>
      </c>
    </row>
    <row customHeight="1" ht="11.25">
      <c r="B29" s="211" t="s">
        <v>4101</v>
      </c>
    </row>
    <row customHeight="1" ht="22.5">
      <c r="B30" s="161" t="s">
        <v>4102</v>
      </c>
    </row>
    <row r="32" customHeight="1" ht="11.25">
      <c r="A32" s="189"/>
      <c r="B32" s="190" t="s">
        <v>4103</v>
      </c>
    </row>
    <row customHeight="1" ht="14.25">
      <c r="A33" s="191">
        <v>1</v>
      </c>
      <c r="B33" s="192" t="s">
        <v>4104</v>
      </c>
    </row>
    <row customHeight="1" ht="14.25">
      <c r="A34" s="191">
        <v>2</v>
      </c>
      <c r="B34" s="192" t="s">
        <v>4105</v>
      </c>
    </row>
    <row customHeight="1" ht="11.25">
      <c r="B35" s="190" t="s">
        <v>4106</v>
      </c>
    </row>
    <row customHeight="1" ht="11.25">
      <c r="B36" s="192" t="s">
        <v>4107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DF8E8-EEFB-909A-2BBB-0.0B3AA82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112</v>
      </c>
      <c r="E2" s="2236"/>
      <c r="F2" s="1626"/>
      <c r="G2" s="1621" t="s">
        <v>112</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Рязанская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89</v>
      </c>
      <c r="E11" s="2224" t="s">
        <v>108</v>
      </c>
      <c r="F11" s="2193" t="s">
        <v>89</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