
<file path=[Content_Types].xml><?xml version="1.0" encoding="utf-8"?>
<Types xmlns="http://schemas.openxmlformats.org/package/2006/content-types">
  <Default Extension="bin" ContentType="application/vnd.ms-office.activeX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printerSettings/printerSettings1.bin" ContentType="application/vnd.openxmlformats-officedocument.spreadsheetml.printerSettings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activeX/activeX2.xml" ContentType="application/vnd.ms-office.activeX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ЭтаКнига" defaultThemeVersion="124226"/>
  <bookViews>
    <workbookView xWindow="-180" yWindow="-165" windowWidth="19920" windowHeight="12990" tabRatio="929" firstSheet="7" activeTab="7"/>
  </bookViews>
  <sheets>
    <sheet name="modReestrMO" sheetId="422" state="hidden" r:id="rId1"/>
    <sheet name="Инструкция" sheetId="407" r:id="rId2"/>
    <sheet name="Справочная информация" sheetId="406" state="veryHidden" r:id="rId3"/>
    <sheet name="Лог обновления" sheetId="410" state="veryHidden" r:id="rId4"/>
    <sheet name="Титульный" sheetId="379" r:id="rId5"/>
    <sheet name="ХВС инвестиции" sheetId="398" state="veryHidden" r:id="rId6"/>
    <sheet name="ХВС показатели(техническая)" sheetId="416" state="veryHidden" r:id="rId7"/>
    <sheet name="ХВС показатели(питьевая)" sheetId="417" r:id="rId8"/>
    <sheet name="ХВС показатели(подвозная)" sheetId="418" state="veryHidden" r:id="rId9"/>
    <sheet name="ХВС показатели(другое)" sheetId="399" state="veryHidden" r:id="rId10"/>
    <sheet name="ХВС показатели (2)(техническая)" sheetId="419" state="veryHidden" r:id="rId11"/>
    <sheet name="ХВС показатели (2)(питьевая)" sheetId="420" r:id="rId12"/>
    <sheet name="ХВС показатели (2)(подвозная)" sheetId="421" state="veryHidden" r:id="rId13"/>
    <sheet name="ХВС показатели (2)(другое)" sheetId="402" state="veryHidden" r:id="rId14"/>
    <sheet name="Ссылки на публикации" sheetId="403" r:id="rId15"/>
    <sheet name="Комментарии" sheetId="357" r:id="rId16"/>
    <sheet name="Проверка" sheetId="411" r:id="rId17"/>
    <sheet name="TEHSHEET" sheetId="205" state="veryHidden" r:id="rId18"/>
    <sheet name="CheckCopy" sheetId="412" state="veryHidden" r:id="rId19"/>
    <sheet name="AllSheetsInThisWorkbook" sheetId="362" state="veryHidden" r:id="rId20"/>
    <sheet name="et_union" sheetId="225" state="veryHidden" r:id="rId21"/>
    <sheet name="modInfo" sheetId="368" state="veryHidden" r:id="rId22"/>
    <sheet name="REESTR_ORG" sheetId="372" state="veryHidden" r:id="rId23"/>
    <sheet name="modHyperlink" sheetId="352" state="veryHidden" r:id="rId24"/>
    <sheet name="modChange" sheetId="303" state="veryHidden" r:id="rId25"/>
    <sheet name="modTitleSheetHeaders" sheetId="340" state="veryHidden" r:id="rId26"/>
    <sheet name="modServiceModule" sheetId="341" state="veryHidden" r:id="rId27"/>
    <sheet name="modClassifierValidate" sheetId="342" state="veryHidden" r:id="rId28"/>
    <sheet name="Паспорт" sheetId="273" state="veryHidden" r:id="rId29"/>
    <sheet name="REESTR_FILTERED" sheetId="373" state="veryHidden" r:id="rId30"/>
    <sheet name="REESTR_MO" sheetId="374" state="veryHidden" r:id="rId31"/>
    <sheet name="modfrmReestr" sheetId="375" state="veryHidden" r:id="rId32"/>
    <sheet name="modDblClick" sheetId="383" state="veryHidden" r:id="rId33"/>
    <sheet name="modfrmDateChoose" sheetId="384" state="veryHidden" r:id="rId34"/>
    <sheet name="modfrmSphereChoose" sheetId="415" state="veryHidden" r:id="rId35"/>
    <sheet name="modSheetMain01" sheetId="387" state="veryHidden" r:id="rId36"/>
    <sheet name="modSheetMain03" sheetId="389" state="veryHidden" r:id="rId37"/>
    <sheet name="modSheetMain04" sheetId="390" state="veryHidden" r:id="rId38"/>
    <sheet name="modSheetMain06" sheetId="401" state="veryHidden" r:id="rId39"/>
    <sheet name="modSheetMain07" sheetId="404" state="veryHidden" r:id="rId40"/>
    <sheet name="modSheetMain08" sheetId="405" state="veryHidden" r:id="rId41"/>
    <sheet name="modUpdTemplMain" sheetId="392" state="veryHidden" r:id="rId42"/>
    <sheet name="modRegionSelectSub" sheetId="394" state="veryHidden" r:id="rId43"/>
    <sheet name="modfrmCheckUpdates" sheetId="408" state="veryHidden" r:id="rId44"/>
    <sheet name="modCommonProv" sheetId="413" state="veryHidden" r:id="rId45"/>
    <sheet name="modProvGeneralProc" sheetId="414" state="veryHidden" r:id="rId46"/>
    <sheet name="modThisWorkbook" sheetId="396" state="veryHidden" r:id="rId47"/>
  </sheets>
  <externalReferences>
    <externalReference r:id="rId48"/>
  </externalReferences>
  <definedNames>
    <definedName name="_xlnm._FilterDatabase" localSheetId="16" hidden="1">Проверка!$E$10:$H$10</definedName>
    <definedName name="activity">Титульный!$F$27</definedName>
    <definedName name="activity_zag">Титульный!$E$27</definedName>
    <definedName name="add_COMMENTS_range">et_union!$68:$68</definedName>
    <definedName name="add_event">'ХВС инвестиции'!$B$20:$B$54</definedName>
    <definedName name="add_HYPERLINK_range">et_union!$37:$37</definedName>
    <definedName name="add_index">'ХВС инвестиции'!$4:$5</definedName>
    <definedName name="add_INDEX_2_ACQUISITION_2_range_1">et_union!$31:$32</definedName>
    <definedName name="add_INDEX_2_ACQUISITION_range_1">et_union!$23:$24</definedName>
    <definedName name="add_INDEX_2_RECORD_range">et_union!$23:$23</definedName>
    <definedName name="add_INDEX_2_SUPPLIER_2_range_1">et_union!$30:$33</definedName>
    <definedName name="add_INDEX_2_SUPPLIER_range_1">et_union!$22:$25</definedName>
    <definedName name="add_INDEX_HVS_object_range">et_union!$16:$16</definedName>
    <definedName name="add_INDEX_range">et_union!$4:$4</definedName>
    <definedName name="add_INDEX_WARM_range">et_union!$8:$12</definedName>
    <definedName name="add_MO_range">et_union!$43:$43</definedName>
    <definedName name="add_MR_range">et_union!$43:$44</definedName>
    <definedName name="add_source_of_funding">'ХВС инвестиции'!$2:$2</definedName>
    <definedName name="add_source_of_funding_block">'ХВС инвестиции'!$7:$14</definedName>
    <definedName name="addHypEvent">'ХВС инвестиции'!$I$20</definedName>
    <definedName name="anscount" hidden="1">1</definedName>
    <definedName name="checkCell_1">'ХВС инвестиции'!$E$22:$J$53</definedName>
    <definedName name="checkCell_10">'ХВС показатели (2)(подвозная)'!$E$14:$M$27</definedName>
    <definedName name="checkCell_2">'ХВС показатели(другое)'!$E$13:$H$82</definedName>
    <definedName name="checkCell_3">'ХВС показатели (2)(другое)'!$E$14:$M$27</definedName>
    <definedName name="checkCell_4">'Ссылки на публикации'!$E$15:$L$49</definedName>
    <definedName name="checkCell_5">'ХВС показатели(техническая)'!$E$13:$H$82</definedName>
    <definedName name="checkCell_6">'ХВС показатели(питьевая)'!$E$13:$H$83</definedName>
    <definedName name="checkCell_7">'ХВС показатели(подвозная)'!$E$13:$H$82</definedName>
    <definedName name="checkCell_8">'ХВС показатели (2)(техническая)'!$E$14:$M$27</definedName>
    <definedName name="checkCell_9">'ХВС показатели (2)(питьевая)'!$E$14:$M$27</definedName>
    <definedName name="chkGetUpdatesValue">Инструкция!$C$33</definedName>
    <definedName name="chkNoUpdatesValue">Инструкция!$C$34</definedName>
    <definedName name="comment_kind_of_goods">Титульный!$F$34</definedName>
    <definedName name="comments_for_CRO">'Ссылки на публикации'!$H$12</definedName>
    <definedName name="comments_for_CRO_value">'Ссылки на публикации'!$H$15:$H$49</definedName>
    <definedName name="Consultation_1">Инструкция!$E$48:$E$52</definedName>
    <definedName name="Consultation_2">Инструкция!$E$71:$E$75</definedName>
    <definedName name="costs_OPS_1">'ХВС показатели(техническая)'!$H$43</definedName>
    <definedName name="costs_OPS_2">'ХВС показатели(питьевая)'!$H$43</definedName>
    <definedName name="costs_OPS_3">'ХВС показатели(подвозная)'!$H$43</definedName>
    <definedName name="costs_OPS_4">'ХВС показатели(другое)'!$H$43</definedName>
    <definedName name="costs_OPS_4_sHVS">'ХВС показатели(другое)'!$H$43</definedName>
    <definedName name="costs_PH_1">'ХВС показатели(техническая)'!$H$51</definedName>
    <definedName name="costs_PH_2">'ХВС показатели(питьевая)'!$H$51</definedName>
    <definedName name="costs_PH_3">'ХВС показатели(подвозная)'!$H$51</definedName>
    <definedName name="costs_PH_4">'ХВС показатели(другое)'!$H$51</definedName>
    <definedName name="costs_PH_4_sHVS">'ХВС показатели(другое)'!$H$51</definedName>
    <definedName name="createPrintForm">Титульный!$E$4</definedName>
    <definedName name="Date_of_publication">'Ссылки на публикации'!$I$15:$I$49</definedName>
    <definedName name="dateEndIPR">'ХВС инвестиции'!$H$25:$J$25</definedName>
    <definedName name="dateStartIPR">'ХВС инвестиции'!$H$24:$J$24</definedName>
    <definedName name="DAY">TEHSHEET!$H$2:$H$32</definedName>
    <definedName name="deleteForExceptions">et_union!$J$37:$K$37</definedName>
    <definedName name="deleteNotForExceptions">et_union!$I$37</definedName>
    <definedName name="description_SKI">Титульный!$F$42</definedName>
    <definedName name="details_of_org_address">Титульный!$F$45:$F$46</definedName>
    <definedName name="details_of_org_buhg">Титульный!$F$53:$F$54</definedName>
    <definedName name="details_of_org_etc">Титульный!$F$57:$F$60</definedName>
    <definedName name="details_of_org_main">Титульный!$F$49:$F$50</definedName>
    <definedName name="DocProp_TemplateCode">TEHSHEET!$W$2</definedName>
    <definedName name="DocProp_Version">TEHSHEET!$W$1</definedName>
    <definedName name="edit_ipr_pub">et_union!$49:$51</definedName>
    <definedName name="edit_ipr_pub_comm">et_union!$64:$64</definedName>
    <definedName name="edit_ipr_pub_comm_SPb">et_union!$64:$64</definedName>
    <definedName name="edit_ipr_pub_SPb">et_union!$56:$59</definedName>
    <definedName name="etc_kind_of_goods">Титульный!$F$33</definedName>
    <definedName name="etUnion_index2_6_22">et_union!$E$22:$M$33</definedName>
    <definedName name="fil">Титульный!$F$22</definedName>
    <definedName name="fil_flag">Титульный!$F$17</definedName>
    <definedName name="flag_ipr">Титульный!$F$38</definedName>
    <definedName name="flag_main_template">TEHSHEET!$W$6</definedName>
    <definedName name="flag_publication">Титульный!$F$10:$G$12</definedName>
    <definedName name="indexPoint_repair">'ХВС показатели(другое)'!$H$44:$H$45</definedName>
    <definedName name="indexPoint_repair_sHVS">'ХВС показатели(другое)'!$H$44:$H$45</definedName>
    <definedName name="InfAddressInHyperlinks">modInfo!$B$17</definedName>
    <definedName name="InfClickCmdOrganizationChoiceInTitle">modInfo!$B$10</definedName>
    <definedName name="InfClickCmdUpdateReestrMOInTitle">modInfo!$B$11</definedName>
    <definedName name="InfDateInTitle">modInfo!$B$9</definedName>
    <definedName name="InfFilFlagInTitle">modInfo!$B$8</definedName>
    <definedName name="InfKindsOfGoods">modInfo!$B$13</definedName>
    <definedName name="InfoForMOInTitle">modInfo!$B$4</definedName>
    <definedName name="InfoForMRInTitle">modInfo!$B$3</definedName>
    <definedName name="Information">'Справочная информация'!$B$5:$D$91</definedName>
    <definedName name="Information_sHVS">'Справочная информация'!$B$5:$D$91</definedName>
    <definedName name="InfoTBO">'Справочная информация'!$4:$91</definedName>
    <definedName name="InfPeriodInTitle">modInfo!$B$7</definedName>
    <definedName name="InfPointInIndex2">modInfo!$B$15</definedName>
    <definedName name="InfSKIInTitle">modInfo!$B$5</definedName>
    <definedName name="InfSKINumberInTitle">modInfo!$B$6</definedName>
    <definedName name="InfSourcePublicationOnTitle">modInfo!$B$12</definedName>
    <definedName name="InfStrPublication">modInfo!$B$2</definedName>
    <definedName name="inn">Титульный!$F$24</definedName>
    <definedName name="inn_zag">Титульный!$E$24</definedName>
    <definedName name="InstrBlock_1">Инструкция!$7:$10</definedName>
    <definedName name="InstrBlock_2">Инструкция!$19:$25</definedName>
    <definedName name="InstrBlock_3">Инструкция!$27:$30</definedName>
    <definedName name="InstrBlock_4">Инструкция!$38:$46</definedName>
    <definedName name="InstrBlock_5">Инструкция!$48:$54</definedName>
    <definedName name="InstrBlock_6">Инструкция!$56:$69</definedName>
    <definedName name="InstrBlock_7">Инструкция!$71:$75</definedName>
    <definedName name="InstrBlock_8">Инструкция!$12:$17</definedName>
    <definedName name="InstrBlock_9">Инструкция!$32:$36</definedName>
    <definedName name="InstrTitle_1">Инструкция!$C$6:$F$6</definedName>
    <definedName name="InstrTitle_2">Инструкция!$C$18:$F$18</definedName>
    <definedName name="InstrTitle_3">Инструкция!$C$26:$F$26</definedName>
    <definedName name="InstrTitle_4">Инструкция!$C$37:$F$37</definedName>
    <definedName name="InstrTitle_5">Инструкция!$C$47:$F$47</definedName>
    <definedName name="InstrTitle_6">Инструкция!$C$55:$F$55</definedName>
    <definedName name="InstrTitle_7">Инструкция!$C$70:$F$70</definedName>
    <definedName name="InstrTitle_8">Инструкция!$C$11:$F$11</definedName>
    <definedName name="InstrTitle_9">Инструкция!$C$31:$F$31</definedName>
    <definedName name="inv_ch5_6_8">'ХВС инвестиции'!$H$2,'ХВС инвестиции'!$H$26:$H$31</definedName>
    <definedName name="ipr_pub">'Ссылки на публикации'!$E$15:$L$18</definedName>
    <definedName name="ipr_pub_comm">'Ссылки на публикации'!$E$57:$L$57</definedName>
    <definedName name="iprSource5">'ХВС инвестиции'!$F$27:$G$28</definedName>
    <definedName name="iprSource6">'ХВС инвестиции'!$F$30:$G$31</definedName>
    <definedName name="kind_of_activity">TEHSHEET!$J$2:$J$4</definedName>
    <definedName name="kind_of_activity_HVS">TEHSHEET!$J$12:$J$14</definedName>
    <definedName name="kind_of_activity_VO">TEHSHEET!$J$16:$J$18</definedName>
    <definedName name="kind_of_activity_WARM">TEHSHEET!$J$7:$J$10</definedName>
    <definedName name="kind_of_fuels">TEHSHEET!$R$2:$R$29</definedName>
    <definedName name="kind_of_name_source">TEHSHEET!$Q$2:$Q$3</definedName>
    <definedName name="kind_of_NDS">TEHSHEET!$N$2:$N$4</definedName>
    <definedName name="kind_of_purchase_method">TEHSHEET!$P$2:$P$4</definedName>
    <definedName name="kind_of_tariff_unit">TEHSHEET!$M$2:$M$3</definedName>
    <definedName name="kinds_of_goods_osHVS">Титульный!$F$29:$G$34</definedName>
    <definedName name="kpp">Титульный!$F$25</definedName>
    <definedName name="kpp_zag">Титульный!$E$25</definedName>
    <definedName name="kvartal">TEHSHEET!$B$2:$B$5</definedName>
    <definedName name="LIST_MR_MO_OKTMO">REESTR_MO!$A$2:$C$308</definedName>
    <definedName name="list_units">TEHSHEET!$L$2:$L$4</definedName>
    <definedName name="logic">TEHSHEET!$A$2:$A$3</definedName>
    <definedName name="main_kinds_of_goods">Титульный!$F$30:$G$33</definedName>
    <definedName name="mo_check">Титульный!$F$64:$F$66</definedName>
    <definedName name="MO_LIST_10">REESTR_MO!$B$36:$B$61</definedName>
    <definedName name="MO_LIST_11">REESTR_MO!$B$62:$B$77</definedName>
    <definedName name="MO_LIST_12">REESTR_MO!$B$78:$B$88</definedName>
    <definedName name="MO_LIST_13">REESTR_MO!$B$89:$B$99</definedName>
    <definedName name="MO_LIST_14">REESTR_MO!$B$100:$B$119</definedName>
    <definedName name="MO_LIST_15">REESTR_MO!$B$120:$B$125</definedName>
    <definedName name="MO_LIST_16">REESTR_MO!$B$126:$B$134</definedName>
    <definedName name="MO_LIST_17">REESTR_MO!$B$135:$B$141</definedName>
    <definedName name="MO_LIST_18">REESTR_MO!$B$142:$B$155</definedName>
    <definedName name="MO_LIST_19">REESTR_MO!$B$156:$B$162</definedName>
    <definedName name="MO_LIST_2">REESTR_MO!$B$2:$B$10</definedName>
    <definedName name="MO_LIST_20">REESTR_MO!$B$163:$B$184</definedName>
    <definedName name="MO_LIST_21">REESTR_MO!$B$185:$B$190</definedName>
    <definedName name="MO_LIST_22">REESTR_MO!$B$191:$B$205</definedName>
    <definedName name="MO_LIST_23">REESTR_MO!$B$206:$B$221</definedName>
    <definedName name="MO_LIST_24">REESTR_MO!$B$222:$B$231</definedName>
    <definedName name="MO_LIST_25">REESTR_MO!$B$232:$B$248</definedName>
    <definedName name="MO_LIST_26">REESTR_MO!$B$249:$B$256</definedName>
    <definedName name="MO_LIST_27">REESTR_MO!$B$257:$B$262</definedName>
    <definedName name="MO_LIST_28">REESTR_MO!$B$263:$B$269</definedName>
    <definedName name="MO_LIST_29">REESTR_MO!$B$270:$B$290</definedName>
    <definedName name="MO_LIST_3">REESTR_MO!$B$11</definedName>
    <definedName name="MO_LIST_30">REESTR_MO!$B$291:$B$308</definedName>
    <definedName name="MO_LIST_4">REESTR_MO!$B$12</definedName>
    <definedName name="MO_LIST_5">REESTR_MO!$B$13</definedName>
    <definedName name="MO_LIST_6">REESTR_MO!$B$14</definedName>
    <definedName name="MO_LIST_7">REESTR_MO!$B$15:$B$21</definedName>
    <definedName name="MO_LIST_8">REESTR_MO!$B$22:$B$29</definedName>
    <definedName name="MO_LIST_9">REESTR_MO!$B$30:$B$35</definedName>
    <definedName name="mo_zag">Титульный!$F$62</definedName>
    <definedName name="money">TEHSHEET!$D$2:$D$3</definedName>
    <definedName name="MONTH">TEHSHEET!$E$2:$E$13</definedName>
    <definedName name="MONTH_CH">TEHSHEET!$F$2:$F$13</definedName>
    <definedName name="mr_check">Титульный!$E$64:$E$66</definedName>
    <definedName name="MR_LIST">REESTR_MO!$D$2:$D$30</definedName>
    <definedName name="mr_zag">Титульный!$E$62</definedName>
    <definedName name="nameSource_strPublication_1">'Ссылки на публикации'!$G$16</definedName>
    <definedName name="nameSource_strPublication_2">'Ссылки на публикации'!$G$20</definedName>
    <definedName name="nameSource_strPublication_3">'Ссылки на публикации'!$G$24</definedName>
    <definedName name="nameSource_strPublication_4">'Ссылки на публикации'!$G$28</definedName>
    <definedName name="nameSource_strPublication_5">'Ссылки на публикации'!$G$32</definedName>
    <definedName name="nameSource_strPublication_6">'Ссылки на публикации'!$G$36</definedName>
    <definedName name="nameSource_strPublication_7">'Ссылки на публикации'!$G$41</definedName>
    <definedName name="nameSource_strPublication_8">'Ссылки на публикации'!$G$45</definedName>
    <definedName name="NDS">Титульный!$F$36</definedName>
    <definedName name="objective_of_IPR">TEHSHEET!$O$2:$O$6</definedName>
    <definedName name="oktmo_check">Титульный!$G$64:$G$66</definedName>
    <definedName name="org">Титульный!$F$20</definedName>
    <definedName name="org_zag">Титульный!$E$20</definedName>
    <definedName name="P19_T1_Protect" hidden="1">P5_T1_Protect,P6_T1_Protect,P7_T1_Protect,P8_T1_Protect,P9_T1_Protect,P10_T1_Protect,P11_T1_Protect,P12_T1_Protect,P13_T1_Protect,P14_T1_Protect</definedName>
    <definedName name="p7_add_6_22">'ХВС инвестиции'!$B$33:$B$52</definedName>
    <definedName name="p7_main_6_22">'ХВС инвестиции'!$H$33:$H$52</definedName>
    <definedName name="p7x_add_6_22">'ХВС инвестиции'!$B$4:$B$5</definedName>
    <definedName name="p7x_main_6_22">'ХВС инвестиции'!$H$4:$H$5</definedName>
    <definedName name="pointTwo08">'ХВС показатели (2)(другое)'!$E$21</definedName>
    <definedName name="pointTwo12">'ХВС показатели (2)(техническая)'!$E$21</definedName>
    <definedName name="pointTwo13">'ХВС показатели (2)(питьевая)'!$E$21</definedName>
    <definedName name="pointTwo14">'ХВС показатели (2)(подвозная)'!$E$21</definedName>
    <definedName name="ps_geo">Паспорт!$BC$2:$BC$5</definedName>
    <definedName name="ps_p">Паспорт!$BB$2:$BB$6</definedName>
    <definedName name="ps_psr">Паспорт!$AY$2:$AY$17</definedName>
    <definedName name="ps_sr">Паспорт!$AX$2:$AX$12</definedName>
    <definedName name="ps_ssh">Паспорт!$BA$2:$BA$4</definedName>
    <definedName name="ps_ti">Паспорт!$AZ$2:$AZ$5</definedName>
    <definedName name="ps_tsh">Паспорт!$BD$2:$BD$4</definedName>
    <definedName name="ps_z">Паспорт!$BE$2:$BE$5</definedName>
    <definedName name="REGION">TEHSHEET!$I$2:$I$85</definedName>
    <definedName name="region_exception">TEHSHEET!$T$2:$T$10</definedName>
    <definedName name="region_name">Титульный!$F$5</definedName>
    <definedName name="responsible_FIO">Титульный!$F$57</definedName>
    <definedName name="responsible_post">Титульный!$F$58</definedName>
    <definedName name="revenue_from_activity_80_pub_comm">'Ссылки на публикации'!$E$58:$L$58</definedName>
    <definedName name="rngSheetHyp_dsTBO">'Ссылки на публикации'!$E$31:$L$47</definedName>
    <definedName name="SAPBEXrevision" hidden="1">1</definedName>
    <definedName name="SAPBEXsysID" hidden="1">"BW2"</definedName>
    <definedName name="SAPBEXwbID" hidden="1">"479GSPMTNK9HM4ZSIVE5K2SH6"</definedName>
    <definedName name="SelectedRegion">#REF!</definedName>
    <definedName name="SelectedRegionColor">#REF!</definedName>
    <definedName name="share_of_costs08">'ХВС показатели (2)(другое)'!$M$14:$M$27</definedName>
    <definedName name="share_of_costs12">'ХВС показатели (2)(техническая)'!$M$14:$M$27</definedName>
    <definedName name="share_of_costs13">'ХВС показатели (2)(питьевая)'!$M$14:$M$27</definedName>
    <definedName name="share_of_costs14">'ХВС показатели (2)(подвозная)'!$M$14:$M$27</definedName>
    <definedName name="sheetMain03_dsTBO">'Ссылки на публикации'!$G$39:$G$43</definedName>
    <definedName name="sheetMain06">'ХВС инвестиции'!$H$33:$H$52</definedName>
    <definedName name="sheetMain06_sHVS">'ХВС инвестиции'!$H$33:$H$52</definedName>
    <definedName name="sheetMain07">'ХВС показатели(другое)'!$H$13:$H$82</definedName>
    <definedName name="sheetMain07_sHVS">'ХВС показатели(другое)'!$H$13:$H$82</definedName>
    <definedName name="SKI">Титульный!$F$41</definedName>
    <definedName name="SKI_all_dsTBO">Титульный!$F$40:$G$42</definedName>
    <definedName name="SKI_number">TEHSHEET!$G$2:$G$21</definedName>
    <definedName name="source_of_funding">TEHSHEET!$K$2:$K$13</definedName>
    <definedName name="strPublication">Титульный!$F$7</definedName>
    <definedName name="TSphere">TEHSHEET!$W$3</definedName>
    <definedName name="TSphere_full">TEHSHEET!$W$5</definedName>
    <definedName name="TSphere_trans">TEHSHEET!$W$4</definedName>
    <definedName name="valueSelectedRegion">#REF!</definedName>
    <definedName name="Website_address_internet">'Ссылки на публикации'!$L$15:$L$49</definedName>
    <definedName name="XML_MR_MO_OKTMO_LIST_TAG_NAMES">TEHSHEET!$K$28:$K$32</definedName>
    <definedName name="XML_ORG_LIST_TAG_NAMES">TEHSHEET!$K$17:$K$25</definedName>
    <definedName name="YEAR">TEHSHEET!$C$2:$C$11</definedName>
    <definedName name="_xlnm.Print_Area" localSheetId="7">'ХВС показатели(питьевая)'!$E$7:$H$83</definedName>
  </definedNames>
  <calcPr calcId="145621"/>
</workbook>
</file>

<file path=xl/calcChain.xml><?xml version="1.0" encoding="utf-8"?>
<calcChain xmlns="http://schemas.openxmlformats.org/spreadsheetml/2006/main">
  <c r="H69" i="417" l="1"/>
  <c r="H52" i="417"/>
  <c r="C1" i="396" l="1"/>
  <c r="B6" i="368"/>
  <c r="B4" i="368"/>
  <c r="B3" i="368"/>
  <c r="F57" i="225"/>
  <c r="F50" i="225"/>
  <c r="L30" i="225"/>
  <c r="L22" i="225"/>
  <c r="F11" i="357"/>
  <c r="F50" i="403"/>
  <c r="F45" i="403"/>
  <c r="F44" i="403"/>
  <c r="F41" i="403"/>
  <c r="F40" i="403"/>
  <c r="F36" i="403"/>
  <c r="F35" i="403"/>
  <c r="F32" i="403"/>
  <c r="F31" i="403"/>
  <c r="F28" i="403"/>
  <c r="F27" i="403"/>
  <c r="F24" i="403"/>
  <c r="F20" i="403"/>
  <c r="I14" i="403"/>
  <c r="J14" i="403" s="1"/>
  <c r="K14" i="403" s="1"/>
  <c r="L14" i="403" s="1"/>
  <c r="F14" i="403"/>
  <c r="L13" i="403"/>
  <c r="E11" i="403"/>
  <c r="D7" i="403"/>
  <c r="L23" i="402"/>
  <c r="L21" i="402"/>
  <c r="L16" i="402"/>
  <c r="L14" i="402"/>
  <c r="L23" i="421"/>
  <c r="L21" i="421"/>
  <c r="L16" i="421"/>
  <c r="L14" i="421"/>
  <c r="L23" i="420"/>
  <c r="L21" i="420"/>
  <c r="L16" i="420"/>
  <c r="L14" i="420"/>
  <c r="L23" i="419"/>
  <c r="L21" i="419"/>
  <c r="L16" i="419"/>
  <c r="L14" i="419"/>
  <c r="H73" i="399"/>
  <c r="H63" i="399"/>
  <c r="H59" i="399"/>
  <c r="H56" i="399"/>
  <c r="H24" i="399"/>
  <c r="H16" i="399"/>
  <c r="H15" i="399" s="1"/>
  <c r="H13" i="399"/>
  <c r="H73" i="418"/>
  <c r="H63" i="418"/>
  <c r="H59" i="418"/>
  <c r="H56" i="418"/>
  <c r="H24" i="418"/>
  <c r="H16" i="418"/>
  <c r="H15" i="418" s="1"/>
  <c r="H13" i="418"/>
  <c r="H74" i="417"/>
  <c r="H64" i="417"/>
  <c r="H60" i="417"/>
  <c r="H57" i="417"/>
  <c r="H24" i="417"/>
  <c r="H16" i="417"/>
  <c r="H15" i="417"/>
  <c r="H13" i="417"/>
  <c r="H73" i="416"/>
  <c r="H63" i="416"/>
  <c r="H59" i="416"/>
  <c r="H56" i="416"/>
  <c r="H24" i="416"/>
  <c r="H16" i="416"/>
  <c r="H15" i="416"/>
  <c r="H13" i="416"/>
  <c r="B29" i="398"/>
  <c r="B26" i="398"/>
  <c r="F21" i="398"/>
  <c r="F62" i="379"/>
  <c r="E62" i="379"/>
  <c r="F40" i="379"/>
  <c r="E10" i="379"/>
  <c r="D2" i="379"/>
  <c r="B2" i="379"/>
  <c r="A2" i="379"/>
  <c r="C62" i="407"/>
  <c r="C61" i="407"/>
  <c r="D15" i="407"/>
  <c r="M22" i="225"/>
  <c r="M16" i="402"/>
  <c r="M16" i="420"/>
  <c r="M23" i="421"/>
  <c r="H21" i="416"/>
  <c r="H11" i="225"/>
  <c r="H21" i="399"/>
  <c r="M23" i="419"/>
  <c r="H21" i="418"/>
  <c r="M30" i="225"/>
  <c r="M16" i="421"/>
  <c r="M16" i="419"/>
  <c r="M23" i="402"/>
  <c r="M23" i="420"/>
  <c r="H21" i="417"/>
</calcChain>
</file>

<file path=xl/sharedStrings.xml><?xml version="1.0" encoding="utf-8"?>
<sst xmlns="http://schemas.openxmlformats.org/spreadsheetml/2006/main" count="3178" uniqueCount="1627">
  <si>
    <t>3/17/2012  12:12:41 AM</t>
  </si>
  <si>
    <t>Дата/Время</t>
  </si>
  <si>
    <t>Сообщение</t>
  </si>
  <si>
    <t>Статус</t>
  </si>
  <si>
    <t>11/14/2016  3:20:19 PM</t>
  </si>
  <si>
    <t>Проверка доступных обновлений...</t>
  </si>
  <si>
    <t>Информация</t>
  </si>
  <si>
    <t>11/14/2016  3:20:21 PM</t>
  </si>
  <si>
    <t>Версия шаблона 5.0.2 актуальна, обновление не требуется</t>
  </si>
  <si>
    <t>11/14/2016  3:31:52 PM</t>
  </si>
  <si>
    <t>11/14/2016  3:31:53 PM</t>
  </si>
  <si>
    <t>11/14/2016  4:02:27 PM</t>
  </si>
  <si>
    <t>11/14/2016  4:02:28 PM</t>
  </si>
  <si>
    <t>11/16/2016  12:39:29 AM</t>
  </si>
  <si>
    <t>11/16/2016  12:39:33 AM</t>
  </si>
  <si>
    <t>11/16/2016  12:43:38 AM</t>
  </si>
  <si>
    <t>11/16/2016  12:43:40 AM</t>
  </si>
  <si>
    <t>11/16/2016  12:45:37 AM</t>
  </si>
  <si>
    <t>11/16/2016  12:45:38 AM</t>
  </si>
  <si>
    <t>11/16/2016  12:49:21 AM</t>
  </si>
  <si>
    <t>11/16/2016  12:49:23 AM</t>
  </si>
  <si>
    <t>11/18/2016  11:39:17 AM</t>
  </si>
  <si>
    <t>11/18/2016  11:39:18 AM</t>
  </si>
  <si>
    <t>11/19/2016  7:10:24 PM</t>
  </si>
  <si>
    <t>11/19/2016  7:10:25 PM</t>
  </si>
  <si>
    <t>11/20/2016  4:09:49 PM</t>
  </si>
  <si>
    <t>11/20/2016  4:09:50 PM</t>
  </si>
  <si>
    <t>12/9/2016  12:46:22 PM</t>
  </si>
  <si>
    <t>12/9/2016  12:46:23 PM</t>
  </si>
  <si>
    <t>12/16/2016  10:19:08 AM</t>
  </si>
  <si>
    <t>12/16/2016  10:19:09 AM</t>
  </si>
  <si>
    <t>12/16/2016  10:20:53 AM</t>
  </si>
  <si>
    <t>12/16/2016  10:20:54 AM</t>
  </si>
  <si>
    <t>Инструкция</t>
  </si>
  <si>
    <t>IV. Стандарты раскрытия информации в сфере холодного водоснабжения</t>
  </si>
  <si>
    <t>33. В сфере холодного водоснабжения раскрытию подлежит информация: </t>
  </si>
  <si>
    <t>а) о ценах (тарифах) на регулируемые товары и услуги и надбавках к этим ценам (тарифам); </t>
  </si>
  <si>
    <t>б) об основных показателях финансово-хозяйственной деятельности регулируемых организаций, включая структуру основных производственных затрат (в части регулируемой деятельности); </t>
  </si>
  <si>
    <t>в) об основных потребительских характеристиках регулируемых товаров и услуг регулируемых организаций и их соответствии государственным и иным утвержденным стандартам качества; </t>
  </si>
  <si>
    <t>г) об инвестиционных программах и отчетах об их реализации; </t>
  </si>
  <si>
    <t>д) о наличии (отсутствии) технической возможности доступа к регулируемым товарам и услугам регулируемых организаций, а также о регистрации и ходе реализации заявок на подключение к системе холодного водоснабжения; </t>
  </si>
  <si>
    <t>е) об условиях, на которых осуществляется поставка регулируемых товаров и (или) оказание регулируемых услуг; </t>
  </si>
  <si>
    <t>ж) о порядке выполнения технологических, технических и других мероприятий, связанных с подключением к системе холодного водоснабжения. </t>
  </si>
  <si>
    <t>34. Информация о ценах (тарифах) на регулируемые товары и услуги и надбавках к этим ценам (тарифам) содержит сведения: </t>
  </si>
  <si>
    <t>а) об утвержденных тарифах на холодную воду; </t>
  </si>
  <si>
    <t>б) об утвержденных надбавках к ценам (тарифам) на холодную воду для потребителей; </t>
  </si>
  <si>
    <t>в) об утвержденных надбавках к тарифам регулируемых организаций на холодную воду; </t>
  </si>
  <si>
    <t>г) об утвержденных тарифах на подключение создаваемых (реконструируемых) объектов недвижимости к системе холодного водоснабжения; </t>
  </si>
  <si>
    <t>д) об утвержденных тарифах регулируемых организаций на подключение к системе холодного водоснабжения. </t>
  </si>
  <si>
    <t>35. В отношении каждой из групп сведений, указанных в пункте 34 настоящего документа, указываются наименование регулирующего органа, принявшего решение об утверждении цен (тарифов) и надбавок к ним, реквизиты (дата и номер) такого решения, величина установленного тарифа или надбавки, срок действия тарифа или надбавки, а также источник официального опубликования решения. </t>
  </si>
  <si>
    <t>36. Информация об основных показателях финансово-хозяйственной деятельности регулируемых организаций, включая структуру основных производственных затрат (в части регулируемой деятельности), содержит сведения: </t>
  </si>
  <si>
    <t>а) о виде регулируемой деятельности (поставка холодной воды, оказание услуг в сфере холодного водоснабжения - подъем воды, очистка воды, транспортировка воды); </t>
  </si>
  <si>
    <t>б) о выручке от регулируемой деятельности (тыс. рублей); </t>
  </si>
  <si>
    <t>в) о себестоимости производимых товаров (оказываемых услуг) по регулируемому виду деятельности (тыс. рублей), включающей: </t>
  </si>
  <si>
    <t>расходы на оплату покупной холодной воды, приобретаемой от других организаций для последующей передачи потребителям; </t>
  </si>
  <si>
    <t>расходы на покупаемую электрическую энергию (мощность), потребляемую оборудованием, используемым в технологическом процессе, с указанием средневзвешенной стоимости 1 кВт х ч и объеме приобретения электрической энергии; </t>
  </si>
  <si>
    <t>расходы на химреагенты, используемые в технологическом процессе; </t>
  </si>
  <si>
    <t>расходы на оплату труда и отчисления на социальные нужды основного производственного персонала; </t>
  </si>
  <si>
    <t>расходы на амортизацию основных производственных средств и аренду имущества, используемого в технологическом процессе; </t>
  </si>
  <si>
    <t>общепроизводственные (цеховые) расходы, в том числе расходы на оплату труда и отчисления на социальные нужды; </t>
  </si>
  <si>
    <t>общехозяйственные (управленческие) расходы, в том числе расходы на оплату труда и отчисления на социальные нужды; </t>
  </si>
  <si>
    <t>расходы на ремонт (капитальный и текущий) основных производственных средств; </t>
  </si>
  <si>
    <t>расходы на услуги производственного характера, выполняемые по договорам с организациями на проведение регламентных работ в рамках технологического процесса; </t>
  </si>
  <si>
    <t>г) о валовой прибыли от продажи товаров и услуг по регулируемому виду деятельности (тыс. рублей); </t>
  </si>
  <si>
    <t>д) о чистой прибыли по регулируемому виду деятельности с указанием размера ее расходования на финансирование мероприятий, предусмотренных инвестиционной программой регулируемой организации по развитию системы холодного водоснабжения (тыс. рублей); </t>
  </si>
  <si>
    <t>е) об изменении стоимости основных фондов, в том числе за счет ввода (вывода) их из эксплуатации (тыс. рублей); </t>
  </si>
  <si>
    <t>ж) о годовой бухгалтерской отчетности, включая бухгалтерский баланс и приложения к нему (раскрывается регулируемыми организациями, выручка от регулируемой деятельности которых превышает 80 процентов совокупной выручки за отчетный год); </t>
  </si>
  <si>
    <t>з) об объеме поднятой воды (тыс. куб. м); </t>
  </si>
  <si>
    <t>и) об объеме покупной воды (тыс. куб. м); </t>
  </si>
  <si>
    <t>к) об объеме воды, пропущенной через очистные сооружения (тыс. куб. м); </t>
  </si>
  <si>
    <t>л) об объеме отпущенной потребителям воды, включая объемы, отпущенные по приборам учета и по нормативам потребления (расчетным методом) (тыс. куб. м); </t>
  </si>
  <si>
    <t>м) о потерях воды в сетях (процентов); </t>
  </si>
  <si>
    <t>н) о протяженности водопроводных сетей (в однотрубном исчислении) (км); </t>
  </si>
  <si>
    <t>о) о количестве скважин (штук); </t>
  </si>
  <si>
    <t>п) о количестве подкачивающих насосных станций (штук); </t>
  </si>
  <si>
    <t>р) о среднесписочной численности основного производственного персонала (человек); </t>
  </si>
  <si>
    <t>с) об удельном расходе электроэнергии на подачу воды в сеть (тыс. кВт х ч или тыс. куб. м); </t>
  </si>
  <si>
    <t>т) о расходе воды на собственные, в том числе хозяйственно-бытовые, нужды (процентов); </t>
  </si>
  <si>
    <t>у) о показателе использования производственных объектов (по объему перекачки) по отношению к пиковому дню отчетного года (процентов). </t>
  </si>
  <si>
    <t>37. Информация об основных потребительских характеристиках регулируемых товаров и услуг регулируемых организаций и их соответствии государственным и иным утвержденным стандартам качества содержит сведения: </t>
  </si>
  <si>
    <t>а) о количестве аварий на системах холодного водоснабжения (единиц на км); </t>
  </si>
  <si>
    <t>б) о количестве случаев подачи холодной воды по графику (менее 24 часов в сутки) и доле потребителей, затронутых ограничениями подачи холодной воды; </t>
  </si>
  <si>
    <t>в) об общем количестве проведенных проб по следующим показателям: </t>
  </si>
  <si>
    <t>мутность; </t>
  </si>
  <si>
    <t>цветность; </t>
  </si>
  <si>
    <t>хлор остаточный общий, в том числе хлор остаточный связанный и хлор остаточный свободный; </t>
  </si>
  <si>
    <t>общие колиформные бактерии; </t>
  </si>
  <si>
    <t>термотолерантные колиформные бактерии; </t>
  </si>
  <si>
    <t>г) о количестве проведенных проб, выявивших несоответствие холодной воды санитарным нормам (предельно допустимой концентрации), по следующим показателям: </t>
  </si>
  <si>
    <t>хлор остаточный связанный и хлор остаточный свободный; </t>
  </si>
  <si>
    <t>термотолерантные колиформные бактерии. </t>
  </si>
  <si>
    <t>38. Информация об инвестиционных программах и отчетах об их реализации содержит наименование соответствующей программы, а также сведения: </t>
  </si>
  <si>
    <t>а) о цели инвестиционной программы; </t>
  </si>
  <si>
    <t>б) о сроках начала и окончания реализации инвестиционной программы; </t>
  </si>
  <si>
    <t>в) о потребностях в финансовых средствах, необходимых для реализации инвестиционной программы, в том числе с разбивкой по годам, мероприятиям и источникам финансирования инвестиционной программы (тыс. рублей); </t>
  </si>
  <si>
    <t>г) о показателях эффективности реализации инвестиционной программы, а также об изменении технико-экономических показателей регулируемой организации (с разбивкой по мероприятиям); </t>
  </si>
  <si>
    <t>д) об использовании инвестиционных средств за отчетный год с разбивкой по кварталам, мероприятиям и источникам финансирования инвестиционной программы (тыс. рублей). </t>
  </si>
  <si>
    <t>39. В официальных печатных изданиях сведения, указанные в подпунктах "в" - "д" пункта 38 настоящего документа, публикуются в отношении мероприятий инвестиционной программы, доля расходов на реализацию каждого из которых превышает 5 процентов суммы финансирования инвестиционной программы за отчетный год. </t>
  </si>
  <si>
    <t>40. Информация о наличии (отсутствии) технической возможности доступа к регулируемым товарам и услугам регулируемых организаций, а также о регистрации и ходе реализации заявок на подключение к системе холодного водоснабжения содержит сведения: </t>
  </si>
  <si>
    <t>а) о количестве поданных и зарегистрированных заявок на подключение к системе холодного водоснабжения; </t>
  </si>
  <si>
    <t>б) о количестве исполненных заявок на подключение к системе холодного водоснабжения; </t>
  </si>
  <si>
    <t>в) о количестве заявок на подключение к системе холодного водоснабжения, по которым принято решение об отказе в подключении; </t>
  </si>
  <si>
    <t>г) о резерве мощности системы коммунальной инфраструктуры. При наличии у регулируемой организации раздельных систем холодного водоснабжения информация о резерве мощности таких систем публикуется в отношении каждой системы холодного водоснабжения. </t>
  </si>
  <si>
    <t>41. Информация об условиях, на которых осуществляется 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 договоров на подключение к системе холодного водоснабжения. </t>
  </si>
  <si>
    <t>42. Информация о порядке выполнения технологических, технических и других мероприятий, связанных с подключением к системе холодного водоснабжения, содержит: </t>
  </si>
  <si>
    <t>а) форму заявки на подключение к системе холодного водоснабжения; </t>
  </si>
  <si>
    <t>б) перечень и формы документов, представляемых одновременно с заявкой на подключение к системе холодного водоснабжения; </t>
  </si>
  <si>
    <t>в) описание (со ссылкой на нормативные правовые акты) порядка действий заявителя и регулируемой организации при подаче, приеме, обработке заявки на подключение к системе холодного водоснабжения, принятии решения и уведомлении о принятом решении; </t>
  </si>
  <si>
    <t>г) телефоны и адреса службы, ответственной за прием и обработку заявок на подключение к системе холодного водоснабжения. </t>
  </si>
  <si>
    <t>43. Информация, указанная в пунктах 34, 41 и 42 настоящего документа, раскрывается регулируемой организацией не позднее 30 дней со дня принятия соответствующего решения об установлении тарифа (надбавки) на очередной период регулирования. </t>
  </si>
  <si>
    <t>Одновременно с указанной в пункте 34 настоящего документа информацией на сайте в сети Интернет публикуются сведения о финансово-хозяйственной деятельности регулируемой организации, указанные в подпунктах "а" - "д", "з" - "т" пункта 36 и подпунктах "а" - "г" пункта 38 настоящего документа, учтенные органом исполнительной власти субъекта Российской Федерации (органом местного самоуправления) при установлении тарифов и надбавок к тарифам на очередной период регулирования. </t>
  </si>
  <si>
    <t>Информация, указанная в пунктах 36-38 настоящего документа, раскрывается регулируемой организацией не позднее 30 дней со дня сдачи годового бухгалтерского баланса в налоговые органы и должна соответствовать годовой бухгалтерской отчетности за отчетный год. </t>
  </si>
  <si>
    <t>Одновременно с указанной в пункте 36 настоящего документа информацией о расходах на ремонт (капитальный и текущий) основных производственных средств и расходах на услуги производственного характера, выполняемые по договорам с организациями на проведение регламентных работ в рамках технологического процесса, на сайте в сети Интернет публикуется информация об объемах товаров и услуг, их стоимости и способах приобретения у тех организаций, сумма оплаты услуг которых превышает 20 процентов суммы расходов по каждой из указанных статьей расходов. </t>
  </si>
  <si>
    <t>При этом указывается информация о поставке товаров и услуг, стоимость которых превышает 20 процентов суммы поставки товаров и услуг каждой из этих организаций. </t>
  </si>
  <si>
    <t>Информация, указанная в пункте 40 настоящего документа, раскрывается регулируемой организацией ежеквартально.</t>
  </si>
  <si>
    <t>JKH.OPEN.INFO.TARIFF.HVS</t>
  </si>
  <si>
    <t>1.  Технические требования</t>
  </si>
  <si>
    <t>u</t>
  </si>
  <si>
    <t xml:space="preserve"> • на рабочем месте должен быть установлен MS Office 2007, 2010, 2013 с полной версией MS Excel</t>
  </si>
  <si>
    <r>
      <t xml:space="preserve"> • макросы во время работы должны быть включены </t>
    </r>
    <r>
      <rPr>
        <b/>
        <sz val="10"/>
        <color indexed="8"/>
        <rFont val="Tahoma"/>
        <family val="2"/>
        <charset val="204"/>
      </rPr>
      <t>(!)</t>
    </r>
  </si>
  <si>
    <t xml:space="preserve"> • для корректной работы шаблона требуется выбрать низкий уровень безопасности</t>
  </si>
  <si>
    <t>(В меню MS Excel: Параметры Excel | Центр управления безопасностью | Параметры центра управления безопасностью | Параметры макросов | Включить все макросы | ОК)</t>
  </si>
  <si>
    <t>2.  Законодательная основа шаблона</t>
  </si>
  <si>
    <t>Данный шаблон разработан в соответствии с:</t>
  </si>
  <si>
    <t xml:space="preserve"> • </t>
  </si>
  <si>
    <t>ПОСТАНОВЛЕНИЕМ от 30 декабря 2009 г. N 1140 «ОБ УТВЕРЖДЕНИИ СТАНДАРТОВ РАСКРЫТИЯ ИНФОРМАЦИИ ОРГАНИЗАЦИЯМИ КОММУНАЛЬНОГО КОМПЛЕКСА И СУБЪЕКТАМИ ЕСТЕСТВЕННЫХ МОНОПОЛИЙ, ОСУЩЕСТВЛЯЮЩИМИ ДЕЯТЕЛЬНОСТЬ В СФЕРЕ ОКАЗАНИЯ УСЛУГ ПО ПЕРЕДАЧЕ ТЕПЛОВОЙ ЭНЕРГИИ»</t>
  </si>
  <si>
    <t>Полный текст Постановления №1140 на сайте ФСТ России</t>
  </si>
  <si>
    <t>ПОСТАНОВЛЕНИЕМ от 13 апреля 2010 г. N 237 «ОБ УТВЕРЖДЕНИИ ПРАВИЛ ОСУЩЕСТВЛЕНИЯ КОНТРОЛЯ ЗА СОБЛЮДЕНИЕМ ОРГАНИЗАЦИЯМИ КОММУНАЛЬНОГО КОМПЛЕКСА СТАНДАРТОВ РАСКРЫТИЯ ИНФОРМАЦИИ»</t>
  </si>
  <si>
    <t>Полный текст Постановления №237</t>
  </si>
  <si>
    <t>3.  Условные обозначения</t>
  </si>
  <si>
    <t>Типы ячеек:</t>
  </si>
  <si>
    <t>●</t>
  </si>
  <si>
    <t xml:space="preserve"> - обязательные для заполнения;</t>
  </si>
  <si>
    <t xml:space="preserve"> - предназначенные для заполнения;</t>
  </si>
  <si>
    <t xml:space="preserve"> - с формулами и константами или заполняемые автоматически (например, при выборе организации).</t>
  </si>
  <si>
    <t xml:space="preserve"> - ячейки с выбором значений до двойному клику (щелчку) (например, при выборе даты или данных из </t>
  </si>
  <si>
    <t>справочников).</t>
  </si>
  <si>
    <t>Пояснение к заполнению на листе.</t>
  </si>
  <si>
    <t>4.  Работа с реестрами</t>
  </si>
  <si>
    <t>t</t>
  </si>
  <si>
    <t>Если в предложенном Вам списке необходимая организация (МР/МО) отсутствует, обновите реестр с помощью кнопки «Обновить реестр организаций» («Обновить реестр МО»).</t>
  </si>
  <si>
    <t xml:space="preserve">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443)). </t>
  </si>
  <si>
    <t>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</si>
  <si>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http://www.fstrf.ru/regions/region/showlist</t>
  </si>
  <si>
    <t>5.  Обновление шаблона</t>
  </si>
  <si>
    <t>Если Ваш компьютер имеет подключение к Интернет, можно автоматически проверять наличие доступных обновлений. Выберите способ оповещения о наличии обновлений для шаблона:</t>
  </si>
  <si>
    <t>y</t>
  </si>
  <si>
    <t>проверять доступные обновления (рекомендуется)</t>
  </si>
  <si>
    <t>никогда не проверять наличие обновлений (не рекомендуется)</t>
  </si>
  <si>
    <t>Чтобы проверить наличие обновлений, нажмите кнопку «Обновить текущую версию шаблона».</t>
  </si>
  <si>
    <t>Чтобы отобразить/скрыть лог обновления и статусные сообщения, нажмите кнопку "Отобразить/скрыть лист Лог обновления".</t>
  </si>
  <si>
    <t>4.  Работа с листом «Проверка»</t>
  </si>
  <si>
    <t xml:space="preserve">• При сохранении шаблона осуществляется проверка корректности данных, в том числе на наличие значений в ячейках, обязательных для заполнения. </t>
  </si>
  <si>
    <t>• Если какая-то ячейка не удовлетворяет условию проверки, на лист «Проверка» добавляется гиперссылка на данную ячейку и указывается причина ошибки.</t>
  </si>
  <si>
    <t xml:space="preserve">• В колонке «Статус» для каждого сообщения возможны 2 значения: ошибка и предупреждение. </t>
  </si>
  <si>
    <t>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системой.</t>
  </si>
  <si>
    <r>
      <t xml:space="preserve">• Если Вы работаете в табличном процессоре Microsoft Excel 2007 и выше, Вы можете использовать для работы формат </t>
    </r>
    <r>
      <rPr>
        <b/>
        <sz val="10"/>
        <rFont val="Tahoma"/>
        <family val="2"/>
        <charset val="204"/>
      </rPr>
      <t>XLS</t>
    </r>
    <r>
      <rPr>
        <b/>
        <sz val="14"/>
        <rFont val="Tahoma"/>
        <family val="2"/>
        <charset val="204"/>
      </rPr>
      <t>M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>(</t>
    </r>
    <r>
      <rPr>
        <b/>
        <sz val="10"/>
        <rFont val="Tahoma"/>
        <family val="2"/>
        <charset val="204"/>
      </rPr>
      <t>Книга Excel с поддержкой макросов</t>
    </r>
    <r>
      <rPr>
        <sz val="10"/>
        <rFont val="Tahoma"/>
        <family val="2"/>
        <charset val="204"/>
      </rPr>
      <t>).</t>
    </r>
  </si>
  <si>
    <r>
      <t>•</t>
    </r>
    <r>
      <rPr>
        <b/>
        <sz val="9"/>
        <rFont val="Tahoma"/>
        <family val="2"/>
        <charset val="204"/>
      </rPr>
      <t xml:space="preserve"> </t>
    </r>
    <r>
      <rPr>
        <b/>
        <sz val="10"/>
        <rFont val="Tahoma"/>
        <family val="2"/>
        <charset val="204"/>
      </rPr>
      <t>При сохранении не следует выбирать формат XLS</t>
    </r>
    <r>
      <rPr>
        <b/>
        <sz val="14"/>
        <rFont val="Tahoma"/>
        <family val="2"/>
        <charset val="204"/>
      </rPr>
      <t xml:space="preserve">X </t>
    </r>
    <r>
      <rPr>
        <sz val="10"/>
        <rFont val="Tahoma"/>
        <family val="2"/>
        <charset val="204"/>
      </rPr>
      <t>(</t>
    </r>
    <r>
      <rPr>
        <b/>
        <sz val="10"/>
        <rFont val="Tahoma"/>
        <family val="2"/>
        <charset val="204"/>
      </rPr>
      <t>Книга Excel</t>
    </r>
    <r>
      <rPr>
        <sz val="10"/>
        <rFont val="Tahoma"/>
        <family val="2"/>
        <charset val="204"/>
      </rPr>
      <t>), так как в указанном формате макросы, задействованные при работе с шаблоном, БЕЗВОЗВРАТНО УДАЛЯЮТСЯ.</t>
    </r>
  </si>
  <si>
    <r>
      <t xml:space="preserve">• После того, как будут устранены все замечания, при сохранении шаблона появится сообщение </t>
    </r>
    <r>
      <rPr>
        <b/>
        <sz val="10"/>
        <rFont val="Tahoma"/>
        <family val="2"/>
        <charset val="204"/>
      </rPr>
      <t>«Шаблон готов к сохранению без замечаний».</t>
    </r>
  </si>
  <si>
    <t>5.  Организационно-технические консультации</t>
  </si>
  <si>
    <t>ФИО:</t>
  </si>
  <si>
    <t/>
  </si>
  <si>
    <t>Телефон:</t>
  </si>
  <si>
    <t>E-mail:</t>
  </si>
  <si>
    <t>Web-сайт:</t>
  </si>
  <si>
    <t>Комментарий</t>
  </si>
  <si>
    <t>Дистрибутивы:</t>
  </si>
  <si>
    <t>6.  Методология заполнения</t>
  </si>
  <si>
    <t xml:space="preserve">   Перед началом работы с шаблоном Вам необходимо нажать кнопку "Перейкти к заполнению шаблона", после чего в шаблоне отобразятся листы для заполнения.</t>
  </si>
  <si>
    <t xml:space="preserve">   В разделе «Справочная информация» размещены фрагменты Постановления №1140 «СТАНДАРТЫ РАСКРЫТИЯ ИНФОРМАЦИИ ОРГАНИЗАЦИЯМИ КОММУНАЛЬНОГО КОМПЛЕКСА И СУБЪЕКТАМИ ЕСТЕСТВЕННЫХ МОНОПОЛИЙ, ОСУЩЕСТВЛЯЮЩИМИ ДЕЯТЕЛЬНОСТЬ В СФЕРЕ ОКАЗАНИЯ УСЛУГ ПО ПЕРЕДАЧЕ ТЕПЛОВОЙ ЭНЕРГИИ», относящиеся к данному шаблону. В случае вопросов по составу раскрываемой информации, срокам раскрытия и формату раскрытия Вы можете уточнить их в соответствующих документах.</t>
  </si>
  <si>
    <t xml:space="preserve">   На листе «Титульный» нужно заполнить все ячейки голубого цвета.</t>
  </si>
  <si>
    <t xml:space="preserve">   Для создания печатной формы необходимо выполнить щелчок левой кнопки мыши по значку принтера (левый верхний угол под заголовком) на листе «Титульный».</t>
  </si>
  <si>
    <t xml:space="preserve">   В зависимости от выбранного значения в поле «Публикация» на листе «Титульный» изменяется содержание и количество листов.</t>
  </si>
  <si>
    <t xml:space="preserve">   Задайте период регулирования на листе «Титульный» , выбрав начало и окончание очередного периода с помощью календаря /выполните двойной щелчок по соответствующей синей ячейке/.</t>
  </si>
  <si>
    <t xml:space="preserve">   Для выбора того или иного источника публикации выполните двойной щелчок по синей ячейке напротив соответствующего источника. Если Вы снимаете галочку с пункта, то будут скрыты и очищены соответствующие строки на листе «Ссылки на публикации».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</si>
  <si>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</t>
  </si>
  <si>
    <t xml:space="preserve">   При вводе даты на расчетных листах необходимо выполнить двойной щелчок левой кнопки мыши по соответствующей ячейке.</t>
  </si>
  <si>
    <t xml:space="preserve"> 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 </t>
  </si>
  <si>
    <t xml:space="preserve">   Внимательно следите за информационными сообщениями на расчетных листах. </t>
  </si>
  <si>
    <t xml:space="preserve">   Все необходимые комментарии по всем формам Вы можете отразить на листе «Комментарии». </t>
  </si>
  <si>
    <t>7.  Консультации по методологии заполнения</t>
  </si>
  <si>
    <t>МР</t>
  </si>
  <si>
    <t>МО</t>
  </si>
  <si>
    <t>МО_ОКТМО</t>
  </si>
  <si>
    <t>ИМЯ ДИАПАЗОНА</t>
  </si>
  <si>
    <t>№</t>
  </si>
  <si>
    <t>МО ОКТМО</t>
  </si>
  <si>
    <t>ОРГАНИЗАЦИЯ</t>
  </si>
  <si>
    <t>ИНН</t>
  </si>
  <si>
    <t>КПП</t>
  </si>
  <si>
    <t>ВИД ДЕЯТЕЛЬНОСТИ</t>
  </si>
  <si>
    <t>Код диапазона:</t>
  </si>
  <si>
    <t>Название диапазона:</t>
  </si>
  <si>
    <t>Сфера регулирования:</t>
  </si>
  <si>
    <t>Подсфера:</t>
  </si>
  <si>
    <t>Тип информации в шаблоне:</t>
  </si>
  <si>
    <t>Состояние шаблона:</t>
  </si>
  <si>
    <t>Периодичность:</t>
  </si>
  <si>
    <t>"Геотип" шаблона:</t>
  </si>
  <si>
    <t>Тип шаблона:</t>
  </si>
  <si>
    <t>Заказчик:</t>
  </si>
  <si>
    <t>ps_sr</t>
  </si>
  <si>
    <t>Не определено</t>
  </si>
  <si>
    <t>ps_ti</t>
  </si>
  <si>
    <t>NETS</t>
  </si>
  <si>
    <t>водоотведение - очистка</t>
  </si>
  <si>
    <t>Статистический</t>
  </si>
  <si>
    <t>Проект</t>
  </si>
  <si>
    <t>Единовременный</t>
  </si>
  <si>
    <t>Региональный шаблон</t>
  </si>
  <si>
    <t>Атомарный</t>
  </si>
  <si>
    <t>РЭК</t>
  </si>
  <si>
    <t>Паспорт к шаблону</t>
  </si>
  <si>
    <t>ps_ssh</t>
  </si>
  <si>
    <t>Аэропорты</t>
  </si>
  <si>
    <t>водоотведение - передача</t>
  </si>
  <si>
    <t>Расчетный</t>
  </si>
  <si>
    <t>Утвержден</t>
  </si>
  <si>
    <t>Ежемесячный</t>
  </si>
  <si>
    <t>Муниципальный шаблон</t>
  </si>
  <si>
    <t>Сводный</t>
  </si>
  <si>
    <t>ФСТ</t>
  </si>
  <si>
    <t>ps_p</t>
  </si>
  <si>
    <t>Газ</t>
  </si>
  <si>
    <t>водоотведение - прием</t>
  </si>
  <si>
    <t>Обосновывающие материалы</t>
  </si>
  <si>
    <t>Ежеквартальный</t>
  </si>
  <si>
    <t>Шаблон от организации</t>
  </si>
  <si>
    <t>Экспертная организация</t>
  </si>
  <si>
    <t>1. Общие сведения</t>
  </si>
  <si>
    <t>ps_geo</t>
  </si>
  <si>
    <t>Железные дороги</t>
  </si>
  <si>
    <t>водоснабжение - очистка</t>
  </si>
  <si>
    <t>Ежегодный</t>
  </si>
  <si>
    <t>1.1</t>
  </si>
  <si>
    <t>Код</t>
  </si>
  <si>
    <t>ps_tsh</t>
  </si>
  <si>
    <t>ЖКХ</t>
  </si>
  <si>
    <t>водоснабжение - передача</t>
  </si>
  <si>
    <t>1.2</t>
  </si>
  <si>
    <t>Краткое наименование</t>
  </si>
  <si>
    <t>ps_psr</t>
  </si>
  <si>
    <t>Медицина</t>
  </si>
  <si>
    <t>водоснабжение - подъем</t>
  </si>
  <si>
    <t>1.3</t>
  </si>
  <si>
    <t>Полное наименование</t>
  </si>
  <si>
    <t>ps_z</t>
  </si>
  <si>
    <t>Порты</t>
  </si>
  <si>
    <t xml:space="preserve">выработка ТС  </t>
  </si>
  <si>
    <t>1.4</t>
  </si>
  <si>
    <t xml:space="preserve">Сфера регулирования </t>
  </si>
  <si>
    <t>Связь</t>
  </si>
  <si>
    <t>выработка ТС в режиме комбинированной выработки</t>
  </si>
  <si>
    <t>1.5</t>
  </si>
  <si>
    <t>Подсфера</t>
  </si>
  <si>
    <t>Транспорт</t>
  </si>
  <si>
    <t>выработка электрической энергии</t>
  </si>
  <si>
    <t>1.6</t>
  </si>
  <si>
    <t>Состояние шаблона (Утвержден/Проект)</t>
  </si>
  <si>
    <t>Электроэнергетика</t>
  </si>
  <si>
    <t>выработка+передача+сбыт ТС</t>
  </si>
  <si>
    <t>1.7</t>
  </si>
  <si>
    <t>Заказчик</t>
  </si>
  <si>
    <t>передача ТС</t>
  </si>
  <si>
    <t>1.8</t>
  </si>
  <si>
    <t>Отчитывается</t>
  </si>
  <si>
    <t>передача ЭЭ</t>
  </si>
  <si>
    <t>1.9</t>
  </si>
  <si>
    <t>Тип шаблона</t>
  </si>
  <si>
    <t>Если шаблон сводный, необходимо указать код атомарного шаблона для него:</t>
  </si>
  <si>
    <t>сбыт ТС</t>
  </si>
  <si>
    <t>1.10</t>
  </si>
  <si>
    <t>Текущая версия</t>
  </si>
  <si>
    <t>сбыт ЭЭ</t>
  </si>
  <si>
    <t>ТБО</t>
  </si>
  <si>
    <t>2. Организационные</t>
  </si>
  <si>
    <t>2.1</t>
  </si>
  <si>
    <t xml:space="preserve">Тип информации в шаблоне </t>
  </si>
  <si>
    <t>2.2</t>
  </si>
  <si>
    <t>Ответственный регулятор (от заказчика)</t>
  </si>
  <si>
    <t>2.3</t>
  </si>
  <si>
    <t>Ответственный специалист (от СМА)</t>
  </si>
  <si>
    <t>2.4</t>
  </si>
  <si>
    <t>Ответственный программист (от СМА)</t>
  </si>
  <si>
    <t>2.5</t>
  </si>
  <si>
    <t>Ответственные за сбор данных (от СМА)</t>
  </si>
  <si>
    <t>2.6</t>
  </si>
  <si>
    <t>Ответственные за сбор данных (от заказчика)</t>
  </si>
  <si>
    <t>3. Законодательство (методики, приказы, постановления ...)</t>
  </si>
  <si>
    <t>first</t>
  </si>
  <si>
    <t>3.1</t>
  </si>
  <si>
    <t>Документ1</t>
  </si>
  <si>
    <t>end</t>
  </si>
  <si>
    <t>Добавить документ</t>
  </si>
  <si>
    <t>4. Периодичность</t>
  </si>
  <si>
    <t>4.1</t>
  </si>
  <si>
    <t>Периодичность</t>
  </si>
  <si>
    <t>Мониторинги(прошедшие и плановые)</t>
  </si>
  <si>
    <t>Дата начала</t>
  </si>
  <si>
    <t>Дата окончания</t>
  </si>
  <si>
    <t>Согласно (приказ, постановление, письмо)</t>
  </si>
  <si>
    <t>4.2.1</t>
  </si>
  <si>
    <t>Мониторинг1</t>
  </si>
  <si>
    <t>Добавить мониторинг</t>
  </si>
  <si>
    <t>5. Состав шаблона</t>
  </si>
  <si>
    <t>Лист</t>
  </si>
  <si>
    <t>Последняя дата изменений эскиза</t>
  </si>
  <si>
    <t>Состояние листа</t>
  </si>
  <si>
    <t>Наименование витрины для листа</t>
  </si>
  <si>
    <t>Комментарии</t>
  </si>
  <si>
    <t>5.1.1</t>
  </si>
  <si>
    <t>Удалить</t>
  </si>
  <si>
    <t>5.1.2</t>
  </si>
  <si>
    <t>5.1.3</t>
  </si>
  <si>
    <t>5.1.4</t>
  </si>
  <si>
    <t>5.1.5</t>
  </si>
  <si>
    <t>5.1.6</t>
  </si>
  <si>
    <t>5.1.7</t>
  </si>
  <si>
    <t>5.1.8</t>
  </si>
  <si>
    <t>5.1.9</t>
  </si>
  <si>
    <t>5.1.10</t>
  </si>
  <si>
    <t>5.1.11</t>
  </si>
  <si>
    <t>5.1.12</t>
  </si>
  <si>
    <t>5.1.13</t>
  </si>
  <si>
    <t>5.1.14</t>
  </si>
  <si>
    <t>5.1.15</t>
  </si>
  <si>
    <t>5.1.16</t>
  </si>
  <si>
    <t>5.1.17</t>
  </si>
  <si>
    <t>Добавить лист</t>
  </si>
  <si>
    <t>6. Сроки и даты</t>
  </si>
  <si>
    <t>6.1.1</t>
  </si>
  <si>
    <t>Даты получения последних эскизов, от экспертов</t>
  </si>
  <si>
    <t>6.1.2</t>
  </si>
  <si>
    <t>Даты отправки шаблона на проверку</t>
  </si>
  <si>
    <t>6.1.3</t>
  </si>
  <si>
    <t>Предполагаемый срок сдачи шаблона в эксплуатацию</t>
  </si>
  <si>
    <t>7. Версии</t>
  </si>
  <si>
    <t>Версия</t>
  </si>
  <si>
    <t>Отличия от предыдущей</t>
  </si>
  <si>
    <t>7.1</t>
  </si>
  <si>
    <t>Добавить версию</t>
  </si>
  <si>
    <t>8. Дополнительно</t>
  </si>
  <si>
    <t>8.1</t>
  </si>
  <si>
    <t>Аналогичные("похожие") шаблоны</t>
  </si>
  <si>
    <t>8.2</t>
  </si>
  <si>
    <t>Особенности шаблона</t>
  </si>
  <si>
    <t>8.3</t>
  </si>
  <si>
    <t>Модуль на основе данного шаблона</t>
  </si>
  <si>
    <t>8.4</t>
  </si>
  <si>
    <t>Процедуры загрузки данных в витрины</t>
  </si>
  <si>
    <t>Информация об объемах товаров и услуг, их стоимости и способах приобретения (Подвозная вода)</t>
  </si>
  <si>
    <t>№ п/п</t>
  </si>
  <si>
    <t>Наименование поставщика</t>
  </si>
  <si>
    <t>Способ приобретения</t>
  </si>
  <si>
    <t>Реквизиты договора</t>
  </si>
  <si>
    <t>Наименование товара/услуги</t>
  </si>
  <si>
    <t>Объем приобретенных товаров, услуг</t>
  </si>
  <si>
    <t>Единица измерения объема</t>
  </si>
  <si>
    <t>Стоимость, тыс.руб.</t>
  </si>
  <si>
    <t>Доля расходов, % (от суммы расходов по указанной статье)</t>
  </si>
  <si>
    <t>Расходы на ремонт (текущий и капитальный) основных производственных средств итого. Из них:</t>
  </si>
  <si>
    <t>Товары и услуги, приобретенные у организаций, сумма оплаты услуг которых превышает 20% суммы расходов по статье</t>
  </si>
  <si>
    <t>1.1.1</t>
  </si>
  <si>
    <t>Итого по поставщику</t>
  </si>
  <si>
    <t>Добавить запись</t>
  </si>
  <si>
    <t>Добавить способ</t>
  </si>
  <si>
    <t>Добавить поставщика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</si>
  <si>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процесса. Из них:</t>
  </si>
  <si>
    <t>2.1.1</t>
  </si>
  <si>
    <t>*</t>
  </si>
  <si>
    <t>Раскрывается не позднее 30 дней со дня принятия соответствующего решения об установлении тарифа(надбавки) на очередной период регулирования.</t>
  </si>
  <si>
    <t>Информация об объемах товаров и услуг, их стоимости и способах приобретения (Питьевая вода)</t>
  </si>
  <si>
    <t>Информация об объемах товаров и услуг, их стоимости и способах приобретения (Техническая вода)</t>
  </si>
  <si>
    <t>Информация об основных показателях финансово-хозяйственной деятельности регулируемых организаций, включая структуру основных производственных затрат
(в части регулируемой деятельности) (Другое)</t>
  </si>
  <si>
    <t>Наименование показателя</t>
  </si>
  <si>
    <t>Единица измерения</t>
  </si>
  <si>
    <t>Значение</t>
  </si>
  <si>
    <t>1</t>
  </si>
  <si>
    <t>2</t>
  </si>
  <si>
    <t>3</t>
  </si>
  <si>
    <t>4</t>
  </si>
  <si>
    <t>Вид регулируемой деятельности</t>
  </si>
  <si>
    <t>x</t>
  </si>
  <si>
    <t>Выручка от регулируемой деятельности</t>
  </si>
  <si>
    <t>тыс.руб.</t>
  </si>
  <si>
    <t>Себестоимость производимых товаров (оказываемых услуг) по регулируемому виду деятельности, в том числе:</t>
  </si>
  <si>
    <t>Покупная вода, в том числе:</t>
  </si>
  <si>
    <t>3.1.1</t>
  </si>
  <si>
    <t>технического качества</t>
  </si>
  <si>
    <t>3.1.2</t>
  </si>
  <si>
    <t>питьевого качества</t>
  </si>
  <si>
    <t>3.1.3</t>
  </si>
  <si>
    <t>покупка потерь</t>
  </si>
  <si>
    <t>3.2</t>
  </si>
  <si>
    <t>Расходы на покупаемую электрическую энергию (мощность), потребляемую оборудованием, используемым в технологическом процессе:</t>
  </si>
  <si>
    <t>3.2.1</t>
  </si>
  <si>
    <t>средневзвешенная стоимость 1 кВт*ч</t>
  </si>
  <si>
    <t>руб.</t>
  </si>
  <si>
    <t>3.2.2</t>
  </si>
  <si>
    <t>объем приобретенной электрической энергии</t>
  </si>
  <si>
    <t>тыс.кВт*ч</t>
  </si>
  <si>
    <t>3.3</t>
  </si>
  <si>
    <t>Расходы на химреагенты, используемые в технологическом процессе:</t>
  </si>
  <si>
    <t>3.3.1</t>
  </si>
  <si>
    <t>Справочно: количество использованного реагента, в том числе:</t>
  </si>
  <si>
    <t>тонн</t>
  </si>
  <si>
    <t>3.3.1.1</t>
  </si>
  <si>
    <t>хлора (всех видов)</t>
  </si>
  <si>
    <t>3.3.1.2</t>
  </si>
  <si>
    <t>алюминия сульфата</t>
  </si>
  <si>
    <t>3.3.1.3</t>
  </si>
  <si>
    <t>гипохлорита натрия</t>
  </si>
  <si>
    <t>3.3.1.4</t>
  </si>
  <si>
    <t>гипохлорита кальция</t>
  </si>
  <si>
    <t>3.3.1.5</t>
  </si>
  <si>
    <t>аммиака</t>
  </si>
  <si>
    <t>3.3.1.6</t>
  </si>
  <si>
    <t>активированного угля</t>
  </si>
  <si>
    <t>3.3.1.7</t>
  </si>
  <si>
    <t>коагулянтов и флокулянтов</t>
  </si>
  <si>
    <t>3.3.1.8</t>
  </si>
  <si>
    <t>прочих</t>
  </si>
  <si>
    <t>3.4</t>
  </si>
  <si>
    <t>Расходы на оплату труда основного производственного персонала</t>
  </si>
  <si>
    <t>3.5</t>
  </si>
  <si>
    <t>Отчисления на социальные нужды основного производственного персонала</t>
  </si>
  <si>
    <t>3.6</t>
  </si>
  <si>
    <t>Расходы на амортизацию основных производственных средств</t>
  </si>
  <si>
    <t>3.7</t>
  </si>
  <si>
    <t>Расходы на аренду имущества, используемого в технологическом процессе</t>
  </si>
  <si>
    <t>3.8</t>
  </si>
  <si>
    <t>Общепроизводственные (цеховые) расходы</t>
  </si>
  <si>
    <t>3.8.1</t>
  </si>
  <si>
    <t>расходы на оплату труда</t>
  </si>
  <si>
    <t>3.8.2</t>
  </si>
  <si>
    <t>отчисления на социальные нужды</t>
  </si>
  <si>
    <t>3.9</t>
  </si>
  <si>
    <t>Общехозяйственные (управленческие) расходы</t>
  </si>
  <si>
    <t>3.9.1</t>
  </si>
  <si>
    <t>3.9.2</t>
  </si>
  <si>
    <t>3.10</t>
  </si>
  <si>
    <t>Расходы на ремонт (капитальный и текущий) основных производственных средств, в том числе:</t>
  </si>
  <si>
    <t>3.10.1</t>
  </si>
  <si>
    <t>Справочно: расходы на капитальный ремонт основных производственных средств</t>
  </si>
  <si>
    <t>3.10.2</t>
  </si>
  <si>
    <t>Справочно: расходы на текущий ремонт основных производственных средств</t>
  </si>
  <si>
    <t>3.11</t>
  </si>
  <si>
    <t>Расходы на техническое обслуживание основных производственных средств, в том числе:</t>
  </si>
  <si>
    <t>3.11.1</t>
  </si>
  <si>
    <t>заработная плата ремонтного персонала</t>
  </si>
  <si>
    <t>3.11.2</t>
  </si>
  <si>
    <t>среднемесячная оплата труда рабочего 1 разряда (в случае отсутствия тарифной сетки - средняя оплата труда рабочих)</t>
  </si>
  <si>
    <t>3.11.3</t>
  </si>
  <si>
    <t>численность ремонтного персонала на конец отчетного периода</t>
  </si>
  <si>
    <t>чел.</t>
  </si>
  <si>
    <t>3.11.4</t>
  </si>
  <si>
    <t>отчисления на соц. нужды от заработной платы ремонтного персонала</t>
  </si>
  <si>
    <t>3.12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</si>
  <si>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</t>
  </si>
  <si>
    <t>Валовая прибыль от продажи товаров и услуг по регулируемому виду деятельности</t>
  </si>
  <si>
    <t>5</t>
  </si>
  <si>
    <t xml:space="preserve">Чистая прибыль по регулируемому виду деятельности, в том числе: </t>
  </si>
  <si>
    <t>5.1</t>
  </si>
  <si>
    <t>чистая прибыль на финансирование мероприятий, предусмотренных инвестиционной программой по развитию системы холодного водоснабжения</t>
  </si>
  <si>
    <t>6</t>
  </si>
  <si>
    <t>Поднято воды, в том числе:</t>
  </si>
  <si>
    <t>тыс.куб.м</t>
  </si>
  <si>
    <t>6.1</t>
  </si>
  <si>
    <t>из подземных водоисточников</t>
  </si>
  <si>
    <t>6.2</t>
  </si>
  <si>
    <t>из поверхностных водоисточников</t>
  </si>
  <si>
    <t>7</t>
  </si>
  <si>
    <t>Получено воды со стороны, в том числе:</t>
  </si>
  <si>
    <t>7.2</t>
  </si>
  <si>
    <t>8</t>
  </si>
  <si>
    <t>Объем воды, пропущенной через очистные сооружения</t>
  </si>
  <si>
    <t>9</t>
  </si>
  <si>
    <t>Объем отпущенной потребителям воды, в том числе:</t>
  </si>
  <si>
    <t>9.1</t>
  </si>
  <si>
    <t>по приборам учета</t>
  </si>
  <si>
    <t>9.2</t>
  </si>
  <si>
    <t>по нормативам потребления (расчетным методом)</t>
  </si>
  <si>
    <t>10</t>
  </si>
  <si>
    <t>Потери воды в сетях (от забора воды), в том числе:</t>
  </si>
  <si>
    <t>%</t>
  </si>
  <si>
    <t>10.1</t>
  </si>
  <si>
    <t>нормативные</t>
  </si>
  <si>
    <t>10.2</t>
  </si>
  <si>
    <t>фактические (разница между забором и реализацией)</t>
  </si>
  <si>
    <t>11</t>
  </si>
  <si>
    <t>Протяженность водопроводных сетей (в однотрубном исчислении)</t>
  </si>
  <si>
    <t>км</t>
  </si>
  <si>
    <t>12</t>
  </si>
  <si>
    <t>Количество скважин</t>
  </si>
  <si>
    <t>ед.</t>
  </si>
  <si>
    <t>13</t>
  </si>
  <si>
    <t>Количество подкачивающих насосных станций</t>
  </si>
  <si>
    <t>14</t>
  </si>
  <si>
    <t>Среднесписочная численность основного производственного персонала (человек)</t>
  </si>
  <si>
    <t>15</t>
  </si>
  <si>
    <t>Удельный расход электроэнергии на подачу воды в сеть, в том числе:</t>
  </si>
  <si>
    <t>кВт·ч/куб.м</t>
  </si>
  <si>
    <t>15.1</t>
  </si>
  <si>
    <t>забор воды</t>
  </si>
  <si>
    <t>15.2</t>
  </si>
  <si>
    <t>очистка</t>
  </si>
  <si>
    <t>15.3</t>
  </si>
  <si>
    <t>транспортировка</t>
  </si>
  <si>
    <t>16</t>
  </si>
  <si>
    <t>Расход воды на собственные нужды</t>
  </si>
  <si>
    <t>16.1</t>
  </si>
  <si>
    <t>в том числе хозяйственно-бытовые</t>
  </si>
  <si>
    <t>17</t>
  </si>
  <si>
    <t>Показатели использования производственных объектов (по объему перекачки) по отношению к пиковому дню отчетного года</t>
  </si>
  <si>
    <t>17.0</t>
  </si>
  <si>
    <t>Добавить объект</t>
  </si>
  <si>
    <t>Информация об основных показателях финансово-хозяйственной деятельности регулируемых организаций, включая структуру основных производственных затрат
(в части регулируемой деятельности) (Подвозная вода)</t>
  </si>
  <si>
    <t>Информация об основных показателях финансово-хозяйственной деятельности регулируемых организаций, включая структуру основных производственных затрат
(в части регулируемой деятельности) (Питьевая вода)</t>
  </si>
  <si>
    <t>Информация об основных показателях финансово-хозяйственной деятельности регулируемых организаций, включая структуру основных производственных затрат
(в части регулируемой деятельности) (Техническая вода)</t>
  </si>
  <si>
    <t>План на отчетный период</t>
  </si>
  <si>
    <t>Факт на начало реализации программы**</t>
  </si>
  <si>
    <t>Информация об инвестиционных программах и отчетах об их реализации *</t>
  </si>
  <si>
    <t>Мероприятие 1</t>
  </si>
  <si>
    <t>Добавить мероприятие</t>
  </si>
  <si>
    <t>Наименование инвестиционной программы (мероприятия)</t>
  </si>
  <si>
    <t>х</t>
  </si>
  <si>
    <t>Цель инвестиционной программы</t>
  </si>
  <si>
    <t>Срок начала реализации инвестиционной программы</t>
  </si>
  <si>
    <t>Срок окончания реализации инвестиционной программы</t>
  </si>
  <si>
    <r>
      <t xml:space="preserve">Потребность в финансовых средствах, необходимых для реализации инвестиционной программы </t>
    </r>
    <r>
      <rPr>
        <b/>
        <u/>
        <sz val="9"/>
        <rFont val="Tahoma"/>
        <family val="2"/>
        <charset val="204"/>
      </rPr>
      <t>за весь период реализации</t>
    </r>
    <r>
      <rPr>
        <b/>
        <sz val="9"/>
        <rFont val="Tahoma"/>
        <family val="2"/>
        <charset val="204"/>
      </rPr>
      <t xml:space="preserve"> (тыс.руб.), в том числе по источникам финансирования:</t>
    </r>
  </si>
  <si>
    <t>Добавить источники</t>
  </si>
  <si>
    <r>
      <t xml:space="preserve">Потребность в финансовых средствах, необходимых для реализации инвестиционной программы </t>
    </r>
    <r>
      <rPr>
        <b/>
        <u/>
        <sz val="9"/>
        <rFont val="Tahoma"/>
        <family val="2"/>
        <charset val="204"/>
      </rPr>
      <t>за отчетный период</t>
    </r>
    <r>
      <rPr>
        <b/>
        <sz val="9"/>
        <rFont val="Tahoma"/>
        <family val="2"/>
        <charset val="204"/>
      </rPr>
      <t xml:space="preserve"> (тыс.руб.), в том числе по источникам финансирования:</t>
    </r>
  </si>
  <si>
    <t>Эффективность реализации инвестиционной программы (включая изменения технико-экономических показателей организации):</t>
  </si>
  <si>
    <t>Срок окупаемости, лет</t>
  </si>
  <si>
    <t>Перебои в снабжении потребителей (часов на потребителя)</t>
  </si>
  <si>
    <t>7.3</t>
  </si>
  <si>
    <t>Продолжительность (бесперебойность) поставки товаров и услуг (час/день)</t>
  </si>
  <si>
    <t>7.4</t>
  </si>
  <si>
    <t>Уровень потерь и неучтенного потребления (%)</t>
  </si>
  <si>
    <t>7.5</t>
  </si>
  <si>
    <t>Обеспеченность потребления товаров и услуг приборами учета (%)</t>
  </si>
  <si>
    <t>7.6</t>
  </si>
  <si>
    <t>Численность населения, пользующегося услугами данной организации, чел.</t>
  </si>
  <si>
    <t>7.7</t>
  </si>
  <si>
    <t>Удельное водопотребление, куб.м/чел</t>
  </si>
  <si>
    <t>7.8</t>
  </si>
  <si>
    <t>Расход электороэнергии на поставку 1 куб.м. холодной воды, кВт∙ч/куб.м.</t>
  </si>
  <si>
    <t>7.9</t>
  </si>
  <si>
    <t>Количество аварий на 1 км сетей холодного водоснабжения, ед.</t>
  </si>
  <si>
    <t>7.10</t>
  </si>
  <si>
    <t>Производительность труда, куб.м/чел.</t>
  </si>
  <si>
    <t>Добавить показатель</t>
  </si>
  <si>
    <t>Удалить мероприятие</t>
  </si>
  <si>
    <t>**</t>
  </si>
  <si>
    <t>На последнюю дату отчетного периода, предшествующего периоду начала реализации инвестиционной программы.</t>
  </si>
  <si>
    <t>01.01.2016</t>
  </si>
  <si>
    <t>Создать печатную форму</t>
  </si>
  <si>
    <t>Субъект РФ</t>
  </si>
  <si>
    <t>Рязанская область</t>
  </si>
  <si>
    <t>Публикация</t>
  </si>
  <si>
    <t>Источники публикации</t>
  </si>
  <si>
    <t>Печатное издание</t>
  </si>
  <si>
    <t>Электронная версия печатного издания</t>
  </si>
  <si>
    <t>Период регулирования</t>
  </si>
  <si>
    <t>с 31.10.2016 по 19.01.2017</t>
  </si>
  <si>
    <t>L0</t>
  </si>
  <si>
    <t>Признак филиала</t>
  </si>
  <si>
    <t>Является ли данное юридическое лицо подразделением (филиалом) другой организации</t>
  </si>
  <si>
    <t>да</t>
  </si>
  <si>
    <t>Наименование организации</t>
  </si>
  <si>
    <t>ПУБЛИЧНОЕ АКЦИОНЕРНОЕ ОБЩЕСТВО "ВТОРАЯ ГЕНЕРИРУЮЩАЯ КОМПАНИЯ ОПТОВОГО РЫНКА ЭЛЕКТРОЭНЕРГИИ"</t>
  </si>
  <si>
    <t>Наименование ПОДРАЗДЕЛЕНИЯ</t>
  </si>
  <si>
    <t>филиал ПАО "ОГК-2" - Рязанская ГРЭС</t>
  </si>
  <si>
    <t>2607018122</t>
  </si>
  <si>
    <t>621143001</t>
  </si>
  <si>
    <t>Вид деятельности</t>
  </si>
  <si>
    <t>Вид товара</t>
  </si>
  <si>
    <t>Техническая вода</t>
  </si>
  <si>
    <t>Питьевая вода</t>
  </si>
  <si>
    <t>Подвозная вода</t>
  </si>
  <si>
    <t>Другое</t>
  </si>
  <si>
    <t>Комментарии к виду товара "Другое"</t>
  </si>
  <si>
    <t>Режим налогообложения</t>
  </si>
  <si>
    <t>Организация выполняет инвестиционную программу</t>
  </si>
  <si>
    <t>Условный порядковый номер</t>
  </si>
  <si>
    <t>Описание</t>
  </si>
  <si>
    <t>Адрес организации</t>
  </si>
  <si>
    <t>Юридический адрес:</t>
  </si>
  <si>
    <t xml:space="preserve">356126, Ставропольский край, </t>
  </si>
  <si>
    <t>Почтовый адрес:</t>
  </si>
  <si>
    <t>Руководитель</t>
  </si>
  <si>
    <t>Фамилия, имя, отчество:</t>
  </si>
  <si>
    <t>(код) номер телефона:</t>
  </si>
  <si>
    <t>Главный бухгалтер</t>
  </si>
  <si>
    <t>Должностное лицо, ответственное за составление формы</t>
  </si>
  <si>
    <t>Должность:</t>
  </si>
  <si>
    <t>e-mail:</t>
  </si>
  <si>
    <t>Наименование МР</t>
  </si>
  <si>
    <t>Наименование МО</t>
  </si>
  <si>
    <t>ОКТМО</t>
  </si>
  <si>
    <t>Добавить МО</t>
  </si>
  <si>
    <t>Добавить МР</t>
  </si>
  <si>
    <t>Информация об объемах товаров и услуг, их стоимости и способах приобретения (Другое)</t>
  </si>
  <si>
    <t>True</t>
  </si>
  <si>
    <t>Содержание</t>
  </si>
  <si>
    <t>Наименование источника</t>
  </si>
  <si>
    <t>Комментарий для КРО о причинах, по которым информация не раскрывалась</t>
  </si>
  <si>
    <t>Дата размещения информации</t>
  </si>
  <si>
    <t>Номер печатного издания</t>
  </si>
  <si>
    <t>Дата печатного издания</t>
  </si>
  <si>
    <t>Информация об основных показателях финансово-хозяйственной деятельности регулируемых организаций, включая структуру основных производственных затрат (в части регулируемой деятельности)</t>
  </si>
  <si>
    <t>1.2.1</t>
  </si>
  <si>
    <t>1.2.2</t>
  </si>
  <si>
    <t>1.2.3</t>
  </si>
  <si>
    <t>Информация о расходах на капитальный и текущий ремонт, услуги производственного характера</t>
  </si>
  <si>
    <t>1.3.1</t>
  </si>
  <si>
    <t>1.3.2</t>
  </si>
  <si>
    <t>1.3.3</t>
  </si>
  <si>
    <t>1.4.1</t>
  </si>
  <si>
    <t>1.4.2</t>
  </si>
  <si>
    <t>1.4.3</t>
  </si>
  <si>
    <t>1.5.1</t>
  </si>
  <si>
    <t>1.5.2</t>
  </si>
  <si>
    <t>1.5.3</t>
  </si>
  <si>
    <t>1.6.1</t>
  </si>
  <si>
    <t>1.6.2</t>
  </si>
  <si>
    <t>1.6.3</t>
  </si>
  <si>
    <t>Описание (со ссылкой на нормативные акты) порядка действий  заявителя  и регулируемой организации при  подаче, приеме, обработке заявки на подключение к системе</t>
  </si>
  <si>
    <t>1.7.1</t>
  </si>
  <si>
    <t>1.7.2</t>
  </si>
  <si>
    <t>1.7.3</t>
  </si>
  <si>
    <t>1.8.1</t>
  </si>
  <si>
    <t>1.8.2</t>
  </si>
  <si>
    <t>1.8.3</t>
  </si>
  <si>
    <t>Адрес</t>
  </si>
  <si>
    <t>(код) Номер телефона</t>
  </si>
  <si>
    <t>E-mail</t>
  </si>
  <si>
    <t>Сайт в сети Интернет</t>
  </si>
  <si>
    <t>Источники публикации сообщаются в течение 5 рабочих дней со дня размещения информации на сайте в сети Интернет.</t>
  </si>
  <si>
    <t>Информация раскрывается не позднее 30 дней со дня принятия соответствующего решения об установлении тарифа(надбавки) на очередной период регулирования.</t>
  </si>
  <si>
    <t>КОММЕНТАРИИ</t>
  </si>
  <si>
    <t>Добавить комментарий</t>
  </si>
  <si>
    <t>Титульный</t>
  </si>
  <si>
    <t>В зависимости от выбранного значения в поле "Публикация" изменяется содержание и количество листов</t>
  </si>
  <si>
    <t>Признак дифференциации тарифа</t>
  </si>
  <si>
    <t>Задайте период регулирования, выбрав начало и окончание очередного периода с помощью календаря /выполните двойной щелчок по соответствующей синей ячейке/.
Информация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год</t>
  </si>
  <si>
    <t>Укажите является ли данное юридическое лицо подразделением(филиалом) другой организации</t>
  </si>
  <si>
    <t>Выполните двойной щелчок по синей ячейке в соответствующей строке, чтобы ввести дату</t>
  </si>
  <si>
    <t>Нажмите на кнопку "Выбор организации", чтобы выбрать организацию или обновить реестр</t>
  </si>
  <si>
    <t>Нажмите на кнопку "Обновить реестр МО", чтобы обновить реестр МР/МО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</si>
  <si>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</t>
  </si>
  <si>
    <t>В зависимости от выбранного значения в поле "Вид товара" изменяется содержание и количество листов</t>
  </si>
  <si>
    <t>Показатели (2)</t>
  </si>
  <si>
    <t>Указывается информация о поставке товаров и услуг, стоимость которых превышает 20% суммы поставки товаров и услуг по каждой из организаций</t>
  </si>
  <si>
    <t>Ссылки на публикации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</si>
  <si>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</si>
  <si>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add_INDEX_range</t>
  </si>
  <si>
    <t>add_INDEX_WARM_range</t>
  </si>
  <si>
    <t>Стоимость</t>
  </si>
  <si>
    <t>Объем</t>
  </si>
  <si>
    <t>Стоимость 1й единицы объема с учетом доставки (транспортировки)</t>
  </si>
  <si>
    <t>add_INDEX_HVS_object_range</t>
  </si>
  <si>
    <t>add_INDEX_2_SUPPLIER_range_1</t>
  </si>
  <si>
    <t>add_INDEX_2_ACQUISITION_range_1</t>
  </si>
  <si>
    <t>add_INDEX_2_RECORD_range</t>
  </si>
  <si>
    <t>add_INDEX_2_SUPPLIER_2_range_1</t>
  </si>
  <si>
    <t>add_INDEX_2_ACQUISITION_2_range_1</t>
  </si>
  <si>
    <t>add_HYPERLINK_range</t>
  </si>
  <si>
    <t>add_MR_range</t>
  </si>
  <si>
    <t>add_MO_range</t>
  </si>
  <si>
    <t>edit_ipr_pub</t>
  </si>
  <si>
    <t>Информация об инвестиционных программах и отчетах об их реализации **</t>
  </si>
  <si>
    <t>1.1.2</t>
  </si>
  <si>
    <t>edit_ipr_pub_SPb</t>
  </si>
  <si>
    <t>1.1.3</t>
  </si>
  <si>
    <t>edit_ipr_pub_comm</t>
  </si>
  <si>
    <t>edit_ipr_pub_comm_SPb</t>
  </si>
  <si>
    <t>Информация подлежит публикованию в официальных печатных изданиях (со ссылкой на адрес сайта в сети Интернет).</t>
  </si>
  <si>
    <t>add_COMMENTS_range</t>
  </si>
  <si>
    <t>Расчетные листы</t>
  </si>
  <si>
    <t>Скрытые листы</t>
  </si>
  <si>
    <t>TEHSHEET</t>
  </si>
  <si>
    <t>Справочная информация</t>
  </si>
  <si>
    <t>CheckCopy</t>
  </si>
  <si>
    <t>AllSheetsInThisWorkbook</t>
  </si>
  <si>
    <t>ХВС инвестиции</t>
  </si>
  <si>
    <t>et_union</t>
  </si>
  <si>
    <t>ХВС показатели(техническая)</t>
  </si>
  <si>
    <t>modInfo</t>
  </si>
  <si>
    <t>ХВС показатели(питьевая)</t>
  </si>
  <si>
    <t>REESTR_ORG</t>
  </si>
  <si>
    <t>ХВС показатели(подвозная)</t>
  </si>
  <si>
    <t>modHyperlink</t>
  </si>
  <si>
    <t>ХВС показатели(другое)</t>
  </si>
  <si>
    <t>modChange</t>
  </si>
  <si>
    <t>ХВС показатели (2)(техническая)</t>
  </si>
  <si>
    <t>modTitleSheetHeaders</t>
  </si>
  <si>
    <t>ХВС показатели (2)(питьевая)</t>
  </si>
  <si>
    <t>modServiceModule</t>
  </si>
  <si>
    <t>ХВС показатели (2)(подвозная)</t>
  </si>
  <si>
    <t>modClassifierValidate</t>
  </si>
  <si>
    <t>ХВС показатели (2)(другое)</t>
  </si>
  <si>
    <t>Паспорт</t>
  </si>
  <si>
    <t>REESTR_FILTERED</t>
  </si>
  <si>
    <t>REESTR_MO</t>
  </si>
  <si>
    <t>Проверка</t>
  </si>
  <si>
    <t>modfrmReestr</t>
  </si>
  <si>
    <t>modDblClick</t>
  </si>
  <si>
    <t>modfrmDateChoose</t>
  </si>
  <si>
    <t>modfrmSphereChoose</t>
  </si>
  <si>
    <t>modReestrMO</t>
  </si>
  <si>
    <t>modSheetMain01</t>
  </si>
  <si>
    <t>modSheetMain03</t>
  </si>
  <si>
    <t>modSheetMain04</t>
  </si>
  <si>
    <t>modSheetMain06</t>
  </si>
  <si>
    <t>modSheetMain07</t>
  </si>
  <si>
    <t>modSheetMain08</t>
  </si>
  <si>
    <t>modUpdTemplMain</t>
  </si>
  <si>
    <t>modRegionSelectSub</t>
  </si>
  <si>
    <t>modfrmCheckUpdates</t>
  </si>
  <si>
    <t>modCommonProv</t>
  </si>
  <si>
    <t>modProvGeneralProc</t>
  </si>
  <si>
    <t>modThisWorkbook</t>
  </si>
  <si>
    <t>Результаты проверки</t>
  </si>
  <si>
    <t>Ссылка 1</t>
  </si>
  <si>
    <t>Ссылка 2</t>
  </si>
  <si>
    <t>Описание причины</t>
  </si>
  <si>
    <t>Обязательность выполнения</t>
  </si>
  <si>
    <t>Логика</t>
  </si>
  <si>
    <t>Кварталы</t>
  </si>
  <si>
    <t>Года</t>
  </si>
  <si>
    <t>Месяц-текст</t>
  </si>
  <si>
    <t>Месяц-число</t>
  </si>
  <si>
    <t>Номер СКИ
/SKI_number/</t>
  </si>
  <si>
    <t>День-число</t>
  </si>
  <si>
    <t>Регионы</t>
  </si>
  <si>
    <t>Источники финансирования</t>
  </si>
  <si>
    <t>Вид тарифа на передачу тепловой энергии /kind_of_tariff_unit/</t>
  </si>
  <si>
    <t>НДС /kind_of_NDS/</t>
  </si>
  <si>
    <t>цель инвестиционной программы /objective_of_IPR/</t>
  </si>
  <si>
    <t>цель инвестиционной программы /kind_of_purchase_method/</t>
  </si>
  <si>
    <t>наименование источника
/kind_of_name_source/</t>
  </si>
  <si>
    <t>Виды топлива
/kind_of_fuels/</t>
  </si>
  <si>
    <t>регионы-исключения
/region_exception/</t>
  </si>
  <si>
    <t>версия шаблона
 (DocProp_Version)</t>
  </si>
  <si>
    <t>5.0.2</t>
  </si>
  <si>
    <t>5.86</t>
  </si>
  <si>
    <t>I квартал</t>
  </si>
  <si>
    <t>январь</t>
  </si>
  <si>
    <t>01</t>
  </si>
  <si>
    <t>Алтайский край</t>
  </si>
  <si>
    <t>Оказание услуг в сфере водоотведения и очистки сточных вод</t>
  </si>
  <si>
    <t>кредиты банков</t>
  </si>
  <si>
    <t>тыс.куб м/сутки</t>
  </si>
  <si>
    <t>руб./Гкал/ч/мес</t>
  </si>
  <si>
    <t>общий</t>
  </si>
  <si>
    <t>автоматизация (с уменьшением штата)</t>
  </si>
  <si>
    <t>торги/аукционы</t>
  </si>
  <si>
    <t>наименование источника</t>
  </si>
  <si>
    <t>газ природный по регулируемой цене</t>
  </si>
  <si>
    <t>тыс. м3</t>
  </si>
  <si>
    <t>Краснодарский край</t>
  </si>
  <si>
    <t>код шаблона
(DocProp_TemplateCode)</t>
  </si>
  <si>
    <t>нет</t>
  </si>
  <si>
    <t>II квартал</t>
  </si>
  <si>
    <t>млн.руб.</t>
  </si>
  <si>
    <t>февраль</t>
  </si>
  <si>
    <t>02</t>
  </si>
  <si>
    <t>Амурская область</t>
  </si>
  <si>
    <t>Оказание услуг по перекачке</t>
  </si>
  <si>
    <t>кредиты иностранных банков</t>
  </si>
  <si>
    <t>Гкал/час</t>
  </si>
  <si>
    <t>руб./Гкал</t>
  </si>
  <si>
    <t>общий с учетом освобождения от уплаты НДС</t>
  </si>
  <si>
    <t>уменьшение удельных затрат (повышение КПД)</t>
  </si>
  <si>
    <t>прямые договора без торгов</t>
  </si>
  <si>
    <t>не раскрывалась</t>
  </si>
  <si>
    <t>газ природный по нерегулируемой цене</t>
  </si>
  <si>
    <t>Кировская область</t>
  </si>
  <si>
    <t>сфера
(TSphere)</t>
  </si>
  <si>
    <t>ХВС</t>
  </si>
  <si>
    <t>III квартал</t>
  </si>
  <si>
    <t>март</t>
  </si>
  <si>
    <t>03</t>
  </si>
  <si>
    <t>Архангельская область</t>
  </si>
  <si>
    <t>Оказание услуг в сфере водоснабжения, водоотведения и очистки сточных вод</t>
  </si>
  <si>
    <t>заемные ср-ва др. организаций</t>
  </si>
  <si>
    <t>куб.м/час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</si>
  <si>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</si>
  <si>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уменьшение издержек на производство</t>
  </si>
  <si>
    <t>прочее</t>
  </si>
  <si>
    <t>газ сжиженный</t>
  </si>
  <si>
    <t>кг</t>
  </si>
  <si>
    <t>Республика Башкортостан</t>
  </si>
  <si>
    <t>сфера(латиница)
(TSphere_trans)</t>
  </si>
  <si>
    <t>HVS</t>
  </si>
  <si>
    <t>IV квартал</t>
  </si>
  <si>
    <t>апрель</t>
  </si>
  <si>
    <t>04</t>
  </si>
  <si>
    <t>Астраханская область</t>
  </si>
  <si>
    <t>федеральный бюджет</t>
  </si>
  <si>
    <t>снижение аварийности</t>
  </si>
  <si>
    <t>газовый конденсат</t>
  </si>
  <si>
    <t>тонны</t>
  </si>
  <si>
    <t>г.Санкт-Петербург</t>
  </si>
  <si>
    <t>сфера расширено
(TSphere_full)</t>
  </si>
  <si>
    <t>холодного водоснабжения</t>
  </si>
  <si>
    <t>май</t>
  </si>
  <si>
    <t>05</t>
  </si>
  <si>
    <t>Белгородская область</t>
  </si>
  <si>
    <t>Вид деятельности, на которую установлен тариф /kind_of_activity_WARM/</t>
  </si>
  <si>
    <t>бюджет субъекта РФ</t>
  </si>
  <si>
    <t>гшз</t>
  </si>
  <si>
    <t>Чувашская республика</t>
  </si>
  <si>
    <t>признак общего шаблона
(flag_main_template)</t>
  </si>
  <si>
    <t>False</t>
  </si>
  <si>
    <t>июнь</t>
  </si>
  <si>
    <t>06</t>
  </si>
  <si>
    <t>Брянская область</t>
  </si>
  <si>
    <t>Комбинированная выработка</t>
  </si>
  <si>
    <t>бюджет муниципального образования</t>
  </si>
  <si>
    <t>мазут</t>
  </si>
  <si>
    <t>Пермский край</t>
  </si>
  <si>
    <t>июль</t>
  </si>
  <si>
    <t>07</t>
  </si>
  <si>
    <t>Владимирская область</t>
  </si>
  <si>
    <t>Некомбинированная выработка</t>
  </si>
  <si>
    <t>ср-ва внебюджетных фондов</t>
  </si>
  <si>
    <t>нефть</t>
  </si>
  <si>
    <t>Республика Татарстан</t>
  </si>
  <si>
    <t>август</t>
  </si>
  <si>
    <t>08</t>
  </si>
  <si>
    <t>Волгоградская область</t>
  </si>
  <si>
    <t>Нет производства т/э</t>
  </si>
  <si>
    <t>прибыль, направляемая на инвестиции</t>
  </si>
  <si>
    <t>дизельное топливо</t>
  </si>
  <si>
    <t>Иркутская область</t>
  </si>
  <si>
    <t>сентябрь</t>
  </si>
  <si>
    <t>09</t>
  </si>
  <si>
    <t>Вологодская область</t>
  </si>
  <si>
    <t>Смешанное производство</t>
  </si>
  <si>
    <t>амортизация</t>
  </si>
  <si>
    <t>уголь бурый</t>
  </si>
  <si>
    <t>октябрь</t>
  </si>
  <si>
    <t>Воронежская область</t>
  </si>
  <si>
    <t>Вид деятельности, на которую установлен тариф /kind_of_activity_HVS/</t>
  </si>
  <si>
    <t>инвестиционная надбавка к тарифу</t>
  </si>
  <si>
    <t>уголь каменный</t>
  </si>
  <si>
    <t>ноябрь</t>
  </si>
  <si>
    <t>г.Байконур</t>
  </si>
  <si>
    <t>Водоснабжение (подъем, очистка, транспортировка)</t>
  </si>
  <si>
    <t>плата за подключение</t>
  </si>
  <si>
    <t>торф</t>
  </si>
  <si>
    <t>декабрь</t>
  </si>
  <si>
    <t>г. Москва</t>
  </si>
  <si>
    <t>Подъем</t>
  </si>
  <si>
    <t>прочие средства</t>
  </si>
  <si>
    <t>дрова</t>
  </si>
  <si>
    <t>м3</t>
  </si>
  <si>
    <t>Транспортировка</t>
  </si>
  <si>
    <t>опил</t>
  </si>
  <si>
    <t>Еврейская автономная область</t>
  </si>
  <si>
    <t>Вид деятельности, на которую установлен тариф /kind_of_activity_VO/</t>
  </si>
  <si>
    <t>отходы березовые</t>
  </si>
  <si>
    <t>Забайкальский край</t>
  </si>
  <si>
    <t>Транспортировка и очистка сточных вод</t>
  </si>
  <si>
    <t>XML_ORG_LIST_TAG_NAMES</t>
  </si>
  <si>
    <t>отходы осиновые</t>
  </si>
  <si>
    <t>Ивановская область</t>
  </si>
  <si>
    <t>Транспортировка сточных вод</t>
  </si>
  <si>
    <t>NSRF</t>
  </si>
  <si>
    <t>печное топливо</t>
  </si>
  <si>
    <t>Очистка сточных вод</t>
  </si>
  <si>
    <t>MR_NAME</t>
  </si>
  <si>
    <t>пилеты</t>
  </si>
  <si>
    <t>18</t>
  </si>
  <si>
    <t>Кабардино-Балкарская республика</t>
  </si>
  <si>
    <t>OKTMO_MR_NAME</t>
  </si>
  <si>
    <t>смола</t>
  </si>
  <si>
    <t>19</t>
  </si>
  <si>
    <t>Калининградская область</t>
  </si>
  <si>
    <t>MO_NAME</t>
  </si>
  <si>
    <t>щепа</t>
  </si>
  <si>
    <t>20</t>
  </si>
  <si>
    <t>Калужская область</t>
  </si>
  <si>
    <t>OKTMO_NAME</t>
  </si>
  <si>
    <t>горючий сланец</t>
  </si>
  <si>
    <t>Камчатский край</t>
  </si>
  <si>
    <t>ORG_NAME</t>
  </si>
  <si>
    <t>керосин</t>
  </si>
  <si>
    <t>Карачаево-Черкесская республика</t>
  </si>
  <si>
    <t>INN_NAME</t>
  </si>
  <si>
    <t>кислородно-водородная смесь</t>
  </si>
  <si>
    <t>Кемеровская область</t>
  </si>
  <si>
    <t>KPP_NAME</t>
  </si>
  <si>
    <t>электроэнергия (НН)</t>
  </si>
  <si>
    <t>тыс.кВт ч</t>
  </si>
  <si>
    <t>VDET_NAME</t>
  </si>
  <si>
    <t>электроэнергия (СН1)</t>
  </si>
  <si>
    <t>Костромская область</t>
  </si>
  <si>
    <t>электроэнергия (СН2)</t>
  </si>
  <si>
    <t>XML_MR_MO_OKTMO_LIST_TAG_NAMES</t>
  </si>
  <si>
    <t>электроэнергия (ВН)</t>
  </si>
  <si>
    <t>Красноярский край</t>
  </si>
  <si>
    <t>мощность</t>
  </si>
  <si>
    <t>тыс.кВт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</si>
  <si>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</si>
  <si>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</si>
  <si>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</si>
  <si>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</si>
  <si>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</si>
  <si>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</si>
  <si>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</si>
  <si>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</si>
  <si>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</si>
  <si>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</si>
  <si>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</si>
  <si>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</si>
  <si>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</si>
  <si>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</si>
  <si>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</si>
  <si>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</si>
  <si>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</si>
  <si>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</si>
  <si>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</si>
  <si>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</si>
  <si>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</si>
  <si>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</si>
  <si>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</si>
  <si>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</si>
  <si>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</si>
  <si>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</si>
  <si>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</si>
  <si>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</si>
  <si>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</si>
  <si>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</si>
  <si>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</si>
  <si>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</si>
  <si>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</si>
  <si>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</si>
  <si>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</si>
  <si>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</si>
  <si>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</si>
  <si>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</si>
  <si>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</si>
  <si>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</si>
  <si>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</si>
  <si>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</si>
  <si>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</si>
  <si>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</si>
  <si>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</si>
  <si>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</si>
  <si>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</t>
  </si>
  <si>
    <t>Челябинская область</t>
  </si>
  <si>
    <t>Чеченская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</si>
  <si>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</si>
  <si>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</si>
  <si>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</si>
  <si>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Причина</t>
  </si>
  <si>
    <t>5/23/2017  11:37:27 AM</t>
  </si>
  <si>
    <t>5/23/2017  11:37:28 AM</t>
  </si>
  <si>
    <t>Александро-Невский муниципальный район</t>
  </si>
  <si>
    <t>61620000</t>
  </si>
  <si>
    <t>Александро-Невское</t>
  </si>
  <si>
    <t>61620151</t>
  </si>
  <si>
    <t>Благовское</t>
  </si>
  <si>
    <t>61620405</t>
  </si>
  <si>
    <t>Борисовское</t>
  </si>
  <si>
    <t>61620410</t>
  </si>
  <si>
    <t>Бурминское</t>
  </si>
  <si>
    <t>61620420</t>
  </si>
  <si>
    <t>Каширинское</t>
  </si>
  <si>
    <t>61620450</t>
  </si>
  <si>
    <t>Ленинское</t>
  </si>
  <si>
    <t>61620435</t>
  </si>
  <si>
    <t>Нижнеякимецкое</t>
  </si>
  <si>
    <t>61620445</t>
  </si>
  <si>
    <t>Просеченское</t>
  </si>
  <si>
    <t>61620460</t>
  </si>
  <si>
    <t>Город Касимов</t>
  </si>
  <si>
    <t>61705000</t>
  </si>
  <si>
    <t>Город Рязань</t>
  </si>
  <si>
    <t>61701000</t>
  </si>
  <si>
    <t>Город Сасово</t>
  </si>
  <si>
    <t>61710000</t>
  </si>
  <si>
    <t>Город Скопин</t>
  </si>
  <si>
    <t>61715000</t>
  </si>
  <si>
    <t>Ермишинский муниципальный район</t>
  </si>
  <si>
    <t>61602000</t>
  </si>
  <si>
    <t>Азеевское</t>
  </si>
  <si>
    <t>61602405</t>
  </si>
  <si>
    <t>Ермишинское</t>
  </si>
  <si>
    <t>61602151</t>
  </si>
  <si>
    <t>Мердушинское</t>
  </si>
  <si>
    <t>61602425</t>
  </si>
  <si>
    <t>Надежкинское</t>
  </si>
  <si>
    <t>61602430</t>
  </si>
  <si>
    <t>Нарминское</t>
  </si>
  <si>
    <t>61602435</t>
  </si>
  <si>
    <t>Савватемское</t>
  </si>
  <si>
    <t>61602440</t>
  </si>
  <si>
    <t>Захаровский муниципальный район</t>
  </si>
  <si>
    <t>61604000</t>
  </si>
  <si>
    <t>Безлыченское</t>
  </si>
  <si>
    <t>61604412</t>
  </si>
  <si>
    <t>Большекоровинское</t>
  </si>
  <si>
    <t>61604415</t>
  </si>
  <si>
    <t>Добро-Пчельское</t>
  </si>
  <si>
    <t>61604430</t>
  </si>
  <si>
    <t>Елинское</t>
  </si>
  <si>
    <t>61604432</t>
  </si>
  <si>
    <t>Захаровское</t>
  </si>
  <si>
    <t>61604440</t>
  </si>
  <si>
    <t>Плахинское</t>
  </si>
  <si>
    <t>61604465</t>
  </si>
  <si>
    <t>Сменовское</t>
  </si>
  <si>
    <t>61604425</t>
  </si>
  <si>
    <t>Кадомский муниципальный район</t>
  </si>
  <si>
    <t>61606000</t>
  </si>
  <si>
    <t>Восходское</t>
  </si>
  <si>
    <t>61606405</t>
  </si>
  <si>
    <t>Енкаевское</t>
  </si>
  <si>
    <t>61606410</t>
  </si>
  <si>
    <t>Кадомское</t>
  </si>
  <si>
    <t>61606151</t>
  </si>
  <si>
    <t>Котелинское</t>
  </si>
  <si>
    <t>61606420</t>
  </si>
  <si>
    <t>Кущапинское</t>
  </si>
  <si>
    <t>61606430</t>
  </si>
  <si>
    <t>Касимовский муниципальный район</t>
  </si>
  <si>
    <t>61608000</t>
  </si>
  <si>
    <t>Ардабьевское</t>
  </si>
  <si>
    <t>61608403</t>
  </si>
  <si>
    <t>Ахматовское</t>
  </si>
  <si>
    <t>61608406</t>
  </si>
  <si>
    <t>Балушево-Починковское</t>
  </si>
  <si>
    <t>61608409</t>
  </si>
  <si>
    <t>Булгаковское</t>
  </si>
  <si>
    <t>61608439</t>
  </si>
  <si>
    <t>Гиблицкое</t>
  </si>
  <si>
    <t>61608418</t>
  </si>
  <si>
    <t>Гусевское</t>
  </si>
  <si>
    <t>61608154</t>
  </si>
  <si>
    <t>Дмитриевское</t>
  </si>
  <si>
    <t>61608421</t>
  </si>
  <si>
    <t>Елатомское</t>
  </si>
  <si>
    <t>61608156</t>
  </si>
  <si>
    <t>Ермоловское</t>
  </si>
  <si>
    <t>61608424</t>
  </si>
  <si>
    <t>Ибердусское</t>
  </si>
  <si>
    <t>61608430</t>
  </si>
  <si>
    <t>Китовское</t>
  </si>
  <si>
    <t>61608433</t>
  </si>
  <si>
    <t>Клетинское</t>
  </si>
  <si>
    <t>61608434</t>
  </si>
  <si>
    <t>Которовское</t>
  </si>
  <si>
    <t>61608442</t>
  </si>
  <si>
    <t>Крутоярское</t>
  </si>
  <si>
    <t>61608453</t>
  </si>
  <si>
    <t>Лашманское</t>
  </si>
  <si>
    <t>61608454</t>
  </si>
  <si>
    <t>Лощининское</t>
  </si>
  <si>
    <t>61608471</t>
  </si>
  <si>
    <t>Новодеревенское</t>
  </si>
  <si>
    <t>61608456</t>
  </si>
  <si>
    <t>Овчинниковское</t>
  </si>
  <si>
    <t>61608459</t>
  </si>
  <si>
    <t>Первинское</t>
  </si>
  <si>
    <t>61608462</t>
  </si>
  <si>
    <t>Погостинское</t>
  </si>
  <si>
    <t>61608465</t>
  </si>
  <si>
    <t>Савостьяновское</t>
  </si>
  <si>
    <t>61608468</t>
  </si>
  <si>
    <t>Сынтульское</t>
  </si>
  <si>
    <t>61608160</t>
  </si>
  <si>
    <t>Токаревское</t>
  </si>
  <si>
    <t>61608474</t>
  </si>
  <si>
    <t>Торбаевское</t>
  </si>
  <si>
    <t>61608412</t>
  </si>
  <si>
    <t>Шостьинское</t>
  </si>
  <si>
    <t>61608480</t>
  </si>
  <si>
    <t>Клепиковский муниципальный район</t>
  </si>
  <si>
    <t>61610000</t>
  </si>
  <si>
    <t>Алексеевское</t>
  </si>
  <si>
    <t>61610403</t>
  </si>
  <si>
    <t>Болоньское</t>
  </si>
  <si>
    <t>61610415</t>
  </si>
  <si>
    <t>Бусаевское</t>
  </si>
  <si>
    <t>61610418</t>
  </si>
  <si>
    <t>Екшурское</t>
  </si>
  <si>
    <t>61610451</t>
  </si>
  <si>
    <t>Колесниковское</t>
  </si>
  <si>
    <t>61610448</t>
  </si>
  <si>
    <t>Криушинское</t>
  </si>
  <si>
    <t>61610454</t>
  </si>
  <si>
    <t>Макеевское</t>
  </si>
  <si>
    <t>61610460</t>
  </si>
  <si>
    <t>Малаховское</t>
  </si>
  <si>
    <t>61610463</t>
  </si>
  <si>
    <t>Молькинское</t>
  </si>
  <si>
    <t>61610475</t>
  </si>
  <si>
    <t>Ненашкинское</t>
  </si>
  <si>
    <t>61610487</t>
  </si>
  <si>
    <t>Оськинское</t>
  </si>
  <si>
    <t>61610472</t>
  </si>
  <si>
    <t>Спас-Клепиковское</t>
  </si>
  <si>
    <t>61610101</t>
  </si>
  <si>
    <t>Тумское</t>
  </si>
  <si>
    <t>61610154</t>
  </si>
  <si>
    <t>Тюковское</t>
  </si>
  <si>
    <t>61610484</t>
  </si>
  <si>
    <t>Уткинское</t>
  </si>
  <si>
    <t>61610421</t>
  </si>
  <si>
    <t>Кораблинский муниципальный район</t>
  </si>
  <si>
    <t>61612000</t>
  </si>
  <si>
    <t>Бобровинское</t>
  </si>
  <si>
    <t>61612408</t>
  </si>
  <si>
    <t>Кипчаковское</t>
  </si>
  <si>
    <t>61612424</t>
  </si>
  <si>
    <t>Ключанское</t>
  </si>
  <si>
    <t>61612428</t>
  </si>
  <si>
    <t>Ковалинское</t>
  </si>
  <si>
    <t>61612432</t>
  </si>
  <si>
    <t>Кораблинское</t>
  </si>
  <si>
    <t>61612101</t>
  </si>
  <si>
    <t>Молвинослободское</t>
  </si>
  <si>
    <t>61612456</t>
  </si>
  <si>
    <t>Незнановское</t>
  </si>
  <si>
    <t>61612448</t>
  </si>
  <si>
    <t>Пехлецкое</t>
  </si>
  <si>
    <t>61612460</t>
  </si>
  <si>
    <t>Пустотинское</t>
  </si>
  <si>
    <t>61612464</t>
  </si>
  <si>
    <t>Яблоневское</t>
  </si>
  <si>
    <t>61612484</t>
  </si>
  <si>
    <t>Милославский муниципальный район</t>
  </si>
  <si>
    <t>61615000</t>
  </si>
  <si>
    <t>Богородицкое</t>
  </si>
  <si>
    <t>61615408</t>
  </si>
  <si>
    <t>Большеподовечинское</t>
  </si>
  <si>
    <t>61615412</t>
  </si>
  <si>
    <t>Горняцкое</t>
  </si>
  <si>
    <t>61615422</t>
  </si>
  <si>
    <t>Кочуровское</t>
  </si>
  <si>
    <t>61615428</t>
  </si>
  <si>
    <t>Липяговское</t>
  </si>
  <si>
    <t>61615432</t>
  </si>
  <si>
    <t>Павловское</t>
  </si>
  <si>
    <t>61615456</t>
  </si>
  <si>
    <t>Центральное</t>
  </si>
  <si>
    <t>61615160</t>
  </si>
  <si>
    <t>Чернавское</t>
  </si>
  <si>
    <t>61615472</t>
  </si>
  <si>
    <t>городское поселение Милославское</t>
  </si>
  <si>
    <t>61615151</t>
  </si>
  <si>
    <t>сельское поселение Милославское</t>
  </si>
  <si>
    <t>61615444</t>
  </si>
  <si>
    <t>Михайловский муниципальный район</t>
  </si>
  <si>
    <t>61617000</t>
  </si>
  <si>
    <t>Виленское</t>
  </si>
  <si>
    <t>61617406</t>
  </si>
  <si>
    <t>Голдинское</t>
  </si>
  <si>
    <t>61617412</t>
  </si>
  <si>
    <t>Горностаевское</t>
  </si>
  <si>
    <t>61617415</t>
  </si>
  <si>
    <t>Грязновское</t>
  </si>
  <si>
    <t>61617418</t>
  </si>
  <si>
    <t>Жмуровское</t>
  </si>
  <si>
    <t>61617421</t>
  </si>
  <si>
    <t>Ильичевское</t>
  </si>
  <si>
    <t>61617476</t>
  </si>
  <si>
    <t>Каморинское</t>
  </si>
  <si>
    <t>61617433</t>
  </si>
  <si>
    <t>Красновское</t>
  </si>
  <si>
    <t>61617439</t>
  </si>
  <si>
    <t>Михайловское</t>
  </si>
  <si>
    <t>61617101</t>
  </si>
  <si>
    <t>Новопанское</t>
  </si>
  <si>
    <t>61617448</t>
  </si>
  <si>
    <t>Октябрьское</t>
  </si>
  <si>
    <t>61617154</t>
  </si>
  <si>
    <t>Печерниковское</t>
  </si>
  <si>
    <t>61617451</t>
  </si>
  <si>
    <t>Поярковское</t>
  </si>
  <si>
    <t>61617457</t>
  </si>
  <si>
    <t>Рачатниковское</t>
  </si>
  <si>
    <t>61617460</t>
  </si>
  <si>
    <t>Слободское</t>
  </si>
  <si>
    <t>61617467</t>
  </si>
  <si>
    <t>Стрелецко-Высельское</t>
  </si>
  <si>
    <t>61617470</t>
  </si>
  <si>
    <t>Трепольское</t>
  </si>
  <si>
    <t>61617473</t>
  </si>
  <si>
    <t>Чуриковское</t>
  </si>
  <si>
    <t>61617485</t>
  </si>
  <si>
    <t>Щетининское</t>
  </si>
  <si>
    <t>61617491</t>
  </si>
  <si>
    <t>Пителинский муниципальный район</t>
  </si>
  <si>
    <t>61623000</t>
  </si>
  <si>
    <t>Ермо-Николаевское</t>
  </si>
  <si>
    <t>61623420</t>
  </si>
  <si>
    <t>Нестеровское</t>
  </si>
  <si>
    <t>61623425</t>
  </si>
  <si>
    <t>Пеньковское</t>
  </si>
  <si>
    <t>61623435</t>
  </si>
  <si>
    <t>Пителинское</t>
  </si>
  <si>
    <t>61623151</t>
  </si>
  <si>
    <t>Потапьевское</t>
  </si>
  <si>
    <t>61623450</t>
  </si>
  <si>
    <t>Пронский муниципальный район</t>
  </si>
  <si>
    <t>61625000</t>
  </si>
  <si>
    <t>Малинищинское</t>
  </si>
  <si>
    <t>61625435</t>
  </si>
  <si>
    <t>Мамоновское</t>
  </si>
  <si>
    <t>61625440</t>
  </si>
  <si>
    <t>Новомичуринское</t>
  </si>
  <si>
    <t>61625114</t>
  </si>
  <si>
    <t>61625445</t>
  </si>
  <si>
    <t>Орловское</t>
  </si>
  <si>
    <t>61625450</t>
  </si>
  <si>
    <t>Погореловское</t>
  </si>
  <si>
    <t>61625455</t>
  </si>
  <si>
    <t>Пронское</t>
  </si>
  <si>
    <t>61625151</t>
  </si>
  <si>
    <t>Тырновское</t>
  </si>
  <si>
    <t>61625405</t>
  </si>
  <si>
    <t>Путятинский муниципальный район</t>
  </si>
  <si>
    <t>61626000</t>
  </si>
  <si>
    <t>Береговское</t>
  </si>
  <si>
    <t>61626406</t>
  </si>
  <si>
    <t>Большеекатериновское</t>
  </si>
  <si>
    <t>61626403</t>
  </si>
  <si>
    <t>Карабухинское</t>
  </si>
  <si>
    <t>61626424</t>
  </si>
  <si>
    <t>Песочинское</t>
  </si>
  <si>
    <t>61626432</t>
  </si>
  <si>
    <t>Путятинское</t>
  </si>
  <si>
    <t>61626436</t>
  </si>
  <si>
    <t>Строевское</t>
  </si>
  <si>
    <t>61626412</t>
  </si>
  <si>
    <t>Рыбновский муниципальный район</t>
  </si>
  <si>
    <t>61627000</t>
  </si>
  <si>
    <t>Алешинское</t>
  </si>
  <si>
    <t>61627404</t>
  </si>
  <si>
    <t>Баграмовское</t>
  </si>
  <si>
    <t>61627406</t>
  </si>
  <si>
    <t>Батуринское</t>
  </si>
  <si>
    <t>61627408</t>
  </si>
  <si>
    <t>Вакинское</t>
  </si>
  <si>
    <t>61627416</t>
  </si>
  <si>
    <t>Глебковское</t>
  </si>
  <si>
    <t>61627418</t>
  </si>
  <si>
    <t>Истобниковское</t>
  </si>
  <si>
    <t>61627424</t>
  </si>
  <si>
    <t>Кузьминское</t>
  </si>
  <si>
    <t>61627436</t>
  </si>
  <si>
    <t>Пионерское</t>
  </si>
  <si>
    <t>61627476</t>
  </si>
  <si>
    <t>Пощуповское</t>
  </si>
  <si>
    <t>61627456</t>
  </si>
  <si>
    <t>Рыбновское</t>
  </si>
  <si>
    <t>61627101</t>
  </si>
  <si>
    <t>Селецкое</t>
  </si>
  <si>
    <t>61627460</t>
  </si>
  <si>
    <t>Ходынинское</t>
  </si>
  <si>
    <t>61627472</t>
  </si>
  <si>
    <t>Чурилковское</t>
  </si>
  <si>
    <t>61627464</t>
  </si>
  <si>
    <t>Ряжский муниципальный район</t>
  </si>
  <si>
    <t>61630000</t>
  </si>
  <si>
    <t>61630405</t>
  </si>
  <si>
    <t>Дегтянское</t>
  </si>
  <si>
    <t>61630415</t>
  </si>
  <si>
    <t>Журавинское</t>
  </si>
  <si>
    <t>61630420</t>
  </si>
  <si>
    <t>Петровское</t>
  </si>
  <si>
    <t>61630450</t>
  </si>
  <si>
    <t>Поплевинское</t>
  </si>
  <si>
    <t>61630460</t>
  </si>
  <si>
    <t>Ряжское</t>
  </si>
  <si>
    <t>61630101</t>
  </si>
  <si>
    <t>Рязанский муниципальный район</t>
  </si>
  <si>
    <t>61634000</t>
  </si>
  <si>
    <t>Варсковское</t>
  </si>
  <si>
    <t>61634402</t>
  </si>
  <si>
    <t>Высоковское</t>
  </si>
  <si>
    <t>61634409</t>
  </si>
  <si>
    <t>Вышгородское</t>
  </si>
  <si>
    <t>61634412</t>
  </si>
  <si>
    <t>Вышетравинское</t>
  </si>
  <si>
    <t>61634415</t>
  </si>
  <si>
    <t>Дубровическое</t>
  </si>
  <si>
    <t>61634427</t>
  </si>
  <si>
    <t>Дядьковское</t>
  </si>
  <si>
    <t>61634430</t>
  </si>
  <si>
    <t>Екимовское</t>
  </si>
  <si>
    <t>61634433</t>
  </si>
  <si>
    <t>Заборьевское</t>
  </si>
  <si>
    <t>61634436</t>
  </si>
  <si>
    <t>Заокское</t>
  </si>
  <si>
    <t>61634439</t>
  </si>
  <si>
    <t>Искровское</t>
  </si>
  <si>
    <t>61634485</t>
  </si>
  <si>
    <t>61634451</t>
  </si>
  <si>
    <t>Листвянское</t>
  </si>
  <si>
    <t>61634457</t>
  </si>
  <si>
    <t>Льговское</t>
  </si>
  <si>
    <t>61634460</t>
  </si>
  <si>
    <t>Мурминское</t>
  </si>
  <si>
    <t>61634401</t>
  </si>
  <si>
    <t>Окское</t>
  </si>
  <si>
    <t>61634475</t>
  </si>
  <si>
    <t>Подвязьевское</t>
  </si>
  <si>
    <t>61634478</t>
  </si>
  <si>
    <t>Полянское</t>
  </si>
  <si>
    <t>61634483</t>
  </si>
  <si>
    <t>Ровновское</t>
  </si>
  <si>
    <t>61634490</t>
  </si>
  <si>
    <t>Семеновское</t>
  </si>
  <si>
    <t>61634495</t>
  </si>
  <si>
    <t>Турлатовское</t>
  </si>
  <si>
    <t>61634496</t>
  </si>
  <si>
    <t>Тюшевское</t>
  </si>
  <si>
    <t>61634498</t>
  </si>
  <si>
    <t>Сапожковский муниципальный район</t>
  </si>
  <si>
    <t>61637000</t>
  </si>
  <si>
    <t>Березниковское</t>
  </si>
  <si>
    <t>61637435</t>
  </si>
  <si>
    <t>Канинское</t>
  </si>
  <si>
    <t>61637410</t>
  </si>
  <si>
    <t>Михеевское</t>
  </si>
  <si>
    <t>61637405</t>
  </si>
  <si>
    <t>Морозово-Борковское</t>
  </si>
  <si>
    <t>61637430</t>
  </si>
  <si>
    <t>Сапожковское</t>
  </si>
  <si>
    <t>61637151</t>
  </si>
  <si>
    <t>Сараевский муниципальный район</t>
  </si>
  <si>
    <t>61640000</t>
  </si>
  <si>
    <t>61640403</t>
  </si>
  <si>
    <t>Борецкое</t>
  </si>
  <si>
    <t>61640412</t>
  </si>
  <si>
    <t>Бычковское</t>
  </si>
  <si>
    <t>61640415</t>
  </si>
  <si>
    <t>61640424</t>
  </si>
  <si>
    <t>Желобовское</t>
  </si>
  <si>
    <t>61640430</t>
  </si>
  <si>
    <t>Кривское</t>
  </si>
  <si>
    <t>61640436</t>
  </si>
  <si>
    <t>Можарское</t>
  </si>
  <si>
    <t>61640442</t>
  </si>
  <si>
    <t>Муравлянское</t>
  </si>
  <si>
    <t>61640448</t>
  </si>
  <si>
    <t>Напольновское</t>
  </si>
  <si>
    <t>61640451</t>
  </si>
  <si>
    <t>Новобокинское</t>
  </si>
  <si>
    <t>61640454</t>
  </si>
  <si>
    <t>Сараевское</t>
  </si>
  <si>
    <t>61640151</t>
  </si>
  <si>
    <t>Сысоевское</t>
  </si>
  <si>
    <t>61640469</t>
  </si>
  <si>
    <t>Телятниковское</t>
  </si>
  <si>
    <t>61640472</t>
  </si>
  <si>
    <t>Ягодновское</t>
  </si>
  <si>
    <t>61640481</t>
  </si>
  <si>
    <t>Сасовский муниципальный район</t>
  </si>
  <si>
    <t>61642000</t>
  </si>
  <si>
    <t>Агломазовское</t>
  </si>
  <si>
    <t>61642403</t>
  </si>
  <si>
    <t>61642406</t>
  </si>
  <si>
    <t>Батьковское</t>
  </si>
  <si>
    <t>61642415</t>
  </si>
  <si>
    <t>Берестянское</t>
  </si>
  <si>
    <t>61642408</t>
  </si>
  <si>
    <t>Гавриловское</t>
  </si>
  <si>
    <t>61642418</t>
  </si>
  <si>
    <t>Глядковское</t>
  </si>
  <si>
    <t>61642420</t>
  </si>
  <si>
    <t>Демушкинское</t>
  </si>
  <si>
    <t>61642466</t>
  </si>
  <si>
    <t>Каргашинское</t>
  </si>
  <si>
    <t>61642424</t>
  </si>
  <si>
    <t>Кустаревское</t>
  </si>
  <si>
    <t>61642433</t>
  </si>
  <si>
    <t>Малостуденецкое</t>
  </si>
  <si>
    <t>61642439</t>
  </si>
  <si>
    <t>Нижнемальцевское</t>
  </si>
  <si>
    <t>61642448</t>
  </si>
  <si>
    <t>Новоберезовское</t>
  </si>
  <si>
    <t>61642454</t>
  </si>
  <si>
    <t>Придорожное</t>
  </si>
  <si>
    <t>61642464</t>
  </si>
  <si>
    <t>Сотницынское</t>
  </si>
  <si>
    <t>61642470</t>
  </si>
  <si>
    <t>Трудолюбовское</t>
  </si>
  <si>
    <t>61642463</t>
  </si>
  <si>
    <t>Скопинский муниципальный район</t>
  </si>
  <si>
    <t>61644000</t>
  </si>
  <si>
    <t>Вослебовское</t>
  </si>
  <si>
    <t>61644412</t>
  </si>
  <si>
    <t>Горловское</t>
  </si>
  <si>
    <t>61644415</t>
  </si>
  <si>
    <t>Ильинское</t>
  </si>
  <si>
    <t>61644430</t>
  </si>
  <si>
    <t>Корневское</t>
  </si>
  <si>
    <t>61644445</t>
  </si>
  <si>
    <t>Павелецкое</t>
  </si>
  <si>
    <t>61644154</t>
  </si>
  <si>
    <t>Побединское</t>
  </si>
  <si>
    <t>61644157</t>
  </si>
  <si>
    <t>61644478</t>
  </si>
  <si>
    <t>Успенское</t>
  </si>
  <si>
    <t>61644488</t>
  </si>
  <si>
    <t>Шелемишевское</t>
  </si>
  <si>
    <t>61644496</t>
  </si>
  <si>
    <t>Спасский муниципальный район</t>
  </si>
  <si>
    <t>61646000</t>
  </si>
  <si>
    <t>Выжелесское</t>
  </si>
  <si>
    <t>61646409</t>
  </si>
  <si>
    <t>61646415</t>
  </si>
  <si>
    <t>Заречинское</t>
  </si>
  <si>
    <t>61646434</t>
  </si>
  <si>
    <t>Ижевское</t>
  </si>
  <si>
    <t>61646443</t>
  </si>
  <si>
    <t>Исадское</t>
  </si>
  <si>
    <t>61646446</t>
  </si>
  <si>
    <t>Кирицкое</t>
  </si>
  <si>
    <t>61646452</t>
  </si>
  <si>
    <t>Киструсское</t>
  </si>
  <si>
    <t>61646488</t>
  </si>
  <si>
    <t>Кутуковское</t>
  </si>
  <si>
    <t>61646455</t>
  </si>
  <si>
    <t>Лакашинское</t>
  </si>
  <si>
    <t>61646458</t>
  </si>
  <si>
    <t>Михальское</t>
  </si>
  <si>
    <t>61646461</t>
  </si>
  <si>
    <t>Панинское</t>
  </si>
  <si>
    <t>61646473</t>
  </si>
  <si>
    <t>Перкинское</t>
  </si>
  <si>
    <t>61646476</t>
  </si>
  <si>
    <t>Собчаковское</t>
  </si>
  <si>
    <t>61646485</t>
  </si>
  <si>
    <t>Спасск-Рязанское</t>
  </si>
  <si>
    <t>61646101</t>
  </si>
  <si>
    <t>Троицкое</t>
  </si>
  <si>
    <t>61646493</t>
  </si>
  <si>
    <t>Федотьевское</t>
  </si>
  <si>
    <t>61646498</t>
  </si>
  <si>
    <t>Старожиловский муниципальный район</t>
  </si>
  <si>
    <t>61648000</t>
  </si>
  <si>
    <t>Гребневское</t>
  </si>
  <si>
    <t>61648420</t>
  </si>
  <si>
    <t>Гулынское</t>
  </si>
  <si>
    <t>61648425</t>
  </si>
  <si>
    <t>Истьинское</t>
  </si>
  <si>
    <t>61648435</t>
  </si>
  <si>
    <t>61648438</t>
  </si>
  <si>
    <t>Мелекшинское</t>
  </si>
  <si>
    <t>61648440</t>
  </si>
  <si>
    <t>Старожиловское</t>
  </si>
  <si>
    <t>61648151</t>
  </si>
  <si>
    <t>Столпянское</t>
  </si>
  <si>
    <t>61648460</t>
  </si>
  <si>
    <t>Ухоловский муниципальный район</t>
  </si>
  <si>
    <t>61650000</t>
  </si>
  <si>
    <t>Калининское</t>
  </si>
  <si>
    <t>61650430</t>
  </si>
  <si>
    <t>Коноплинское</t>
  </si>
  <si>
    <t>61650440</t>
  </si>
  <si>
    <t>Ольховское</t>
  </si>
  <si>
    <t>61650450</t>
  </si>
  <si>
    <t>Смолеевское</t>
  </si>
  <si>
    <t>61650455</t>
  </si>
  <si>
    <t>Ухоловское</t>
  </si>
  <si>
    <t>61650151</t>
  </si>
  <si>
    <t>Чучковский муниципальный район</t>
  </si>
  <si>
    <t>61653000</t>
  </si>
  <si>
    <t>Аладьинское</t>
  </si>
  <si>
    <t>61653405</t>
  </si>
  <si>
    <t>Завидовское</t>
  </si>
  <si>
    <t>61653420</t>
  </si>
  <si>
    <t>Остро-Пластиковское</t>
  </si>
  <si>
    <t>61653435</t>
  </si>
  <si>
    <t>Пертовское</t>
  </si>
  <si>
    <t>61653440</t>
  </si>
  <si>
    <t>Ункосовское</t>
  </si>
  <si>
    <t>61653450</t>
  </si>
  <si>
    <t>Чучковское</t>
  </si>
  <si>
    <t>61653151</t>
  </si>
  <si>
    <t>Шацкий муниципальный район</t>
  </si>
  <si>
    <t>61656000</t>
  </si>
  <si>
    <t>Агишевское</t>
  </si>
  <si>
    <t>61656406</t>
  </si>
  <si>
    <t>Борковское</t>
  </si>
  <si>
    <t>61656415</t>
  </si>
  <si>
    <t>Желанновское</t>
  </si>
  <si>
    <t>61656418</t>
  </si>
  <si>
    <t>Каверинское</t>
  </si>
  <si>
    <t>61656421</t>
  </si>
  <si>
    <t>Казачинское</t>
  </si>
  <si>
    <t>61656427</t>
  </si>
  <si>
    <t>Кермисинское</t>
  </si>
  <si>
    <t>61656433</t>
  </si>
  <si>
    <t>Криволуцкое</t>
  </si>
  <si>
    <t>61656460</t>
  </si>
  <si>
    <t>Куплинское</t>
  </si>
  <si>
    <t>61656439</t>
  </si>
  <si>
    <t>Кучасьевское</t>
  </si>
  <si>
    <t>61656442</t>
  </si>
  <si>
    <t>Лесно-Конобеевское</t>
  </si>
  <si>
    <t>61656445</t>
  </si>
  <si>
    <t>Лесно-Полянское</t>
  </si>
  <si>
    <t>61656448</t>
  </si>
  <si>
    <t>Новосвеженское</t>
  </si>
  <si>
    <t>61656450</t>
  </si>
  <si>
    <t>Новочернеевское</t>
  </si>
  <si>
    <t>61656451</t>
  </si>
  <si>
    <t>61656454</t>
  </si>
  <si>
    <t>Печинское</t>
  </si>
  <si>
    <t>61656457</t>
  </si>
  <si>
    <t>Польно-Ялтуновское</t>
  </si>
  <si>
    <t>61656463</t>
  </si>
  <si>
    <t>Тарадеевское</t>
  </si>
  <si>
    <t>61656478</t>
  </si>
  <si>
    <t>Чернослободское</t>
  </si>
  <si>
    <t>61656484</t>
  </si>
  <si>
    <t>Шацкое</t>
  </si>
  <si>
    <t>61656101</t>
  </si>
  <si>
    <t>Ямбирнское</t>
  </si>
  <si>
    <t>61656493</t>
  </si>
  <si>
    <t>Шиловский муниципальный район</t>
  </si>
  <si>
    <t>61658000</t>
  </si>
  <si>
    <t>Аделинское</t>
  </si>
  <si>
    <t>61658403</t>
  </si>
  <si>
    <t>61658475</t>
  </si>
  <si>
    <t>Боровское</t>
  </si>
  <si>
    <t>61658415</t>
  </si>
  <si>
    <t>Ерахтурское</t>
  </si>
  <si>
    <t>61658424</t>
  </si>
  <si>
    <t>Желудевское</t>
  </si>
  <si>
    <t>61658427</t>
  </si>
  <si>
    <t>Задубровское</t>
  </si>
  <si>
    <t>61658430</t>
  </si>
  <si>
    <t>Занино-Починковское</t>
  </si>
  <si>
    <t>61658445</t>
  </si>
  <si>
    <t>Ибредское</t>
  </si>
  <si>
    <t>61658473</t>
  </si>
  <si>
    <t>Инякинское</t>
  </si>
  <si>
    <t>61658436</t>
  </si>
  <si>
    <t>Краснохолмское</t>
  </si>
  <si>
    <t>61658439</t>
  </si>
  <si>
    <t>Лесновское</t>
  </si>
  <si>
    <t>61658157</t>
  </si>
  <si>
    <t>Мосоловское</t>
  </si>
  <si>
    <t>61658448</t>
  </si>
  <si>
    <t>Санское</t>
  </si>
  <si>
    <t>61658472</t>
  </si>
  <si>
    <t>Тереховское</t>
  </si>
  <si>
    <t>61658478</t>
  </si>
  <si>
    <t>Тимошкинское</t>
  </si>
  <si>
    <t>61658481</t>
  </si>
  <si>
    <t>61658484</t>
  </si>
  <si>
    <t>Шиловское</t>
  </si>
  <si>
    <t>61658151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</si>
  <si>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</si>
  <si>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</si>
  <si>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</si>
  <si>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</si>
  <si>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</si>
  <si>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</si>
  <si>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</si>
  <si>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</si>
  <si>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</si>
  <si>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</si>
  <si>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</si>
  <si>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</si>
  <si>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</si>
  <si>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</si>
  <si>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</si>
  <si>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</si>
  <si>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</si>
  <si>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</si>
  <si>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</si>
  <si>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</si>
  <si>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</si>
  <si>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</si>
  <si>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</si>
  <si>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</si>
  <si>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</si>
  <si>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</si>
  <si>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</si>
  <si>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</si>
  <si>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</si>
  <si>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a</t>
  </si>
  <si>
    <t>0</t>
  </si>
  <si>
    <t>Промышленная ул. Д. 1 г. Новомичуринск, Рязанской обл. 391160</t>
  </si>
  <si>
    <t>Жадовец Евгений Михайлович</t>
  </si>
  <si>
    <t>(49141)4-18-21</t>
  </si>
  <si>
    <t>Левушкина Елена Валентиновна</t>
  </si>
  <si>
    <t>(49141)4-22-26</t>
  </si>
  <si>
    <t>Яшунина Татьяна Николаевна</t>
  </si>
  <si>
    <t>ведущий экономист по планированию</t>
  </si>
  <si>
    <t>8(49141)45-108</t>
  </si>
  <si>
    <t>Yashunina.Tatyana@rgr.ogk2.ru</t>
  </si>
  <si>
    <t>На сайте регулирующего органа</t>
  </si>
  <si>
    <t>ы</t>
  </si>
  <si>
    <t>3.13</t>
  </si>
  <si>
    <t>Прочие</t>
  </si>
  <si>
    <t>официальный сайт ПАО "ОГК-2"</t>
  </si>
  <si>
    <t>23.04.2017</t>
  </si>
  <si>
    <t>http://www.ogk2.ru/rus/si/infodisclosure/disclosureinstand/1140/Ryazanskaya/</t>
  </si>
  <si>
    <t>-</t>
  </si>
  <si>
    <t>ОАО «РИК»</t>
  </si>
  <si>
    <t>ООО "Теплоэнергоремонт"</t>
  </si>
  <si>
    <t>№ 22-07-15-260 от 30.01.2015</t>
  </si>
  <si>
    <t>№22-07/17-107/03-152Д36-116</t>
  </si>
  <si>
    <t>Ремонт насосной станции и питьевых водопроводов</t>
  </si>
  <si>
    <t>Расходы на обслуживание насосной станции</t>
  </si>
  <si>
    <t>"Пронская газета" (Общественно-политическая газета Пронского района Рязанской области издается с марта 1931 года)</t>
  </si>
  <si>
    <t>Пронская газета (Общественно-политическая газета Пронского района Рязанской области издается с марта 1931 года)</t>
  </si>
  <si>
    <t>№22</t>
  </si>
  <si>
    <t>02.06.2017</t>
  </si>
  <si>
    <t>5/23/2017  1:38:58 PM</t>
  </si>
  <si>
    <t>5/23/2017  1:38:59 PM</t>
  </si>
  <si>
    <t>5/23/2017  1:47:55 PM</t>
  </si>
  <si>
    <t>5/23/2017  1:47:56 PM</t>
  </si>
  <si>
    <t>5/23/2017  1:49:12 PM</t>
  </si>
  <si>
    <t>5/23/2017  1:49:13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</si>
</sst>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_);[Red]\(&quot;$&quot;#,##0\)"/>
    <numFmt numFmtId="165" formatCode="_-* #,##0.00[$€-1]_-;\-* #,##0.00[$€-1]_-;_-* &quot;-&quot;??[$€-1]_-"/>
    <numFmt numFmtId="166" formatCode="#,##0.0000"/>
  </numFmts>
  <fonts count="69">
    <font>
      <sz val="12"/>
      <name val="Arial"/>
      <family val="2"/>
    </font>
    <font>
      <sz val="9"/>
      <name val="Tahoma"/>
      <family val="2"/>
    </font>
    <font>
      <sz val="10"/>
      <name val="Arial Cyr"/>
    </font>
    <font>
      <sz val="10"/>
      <name val="Helv"/>
    </font>
    <font>
      <sz val="10"/>
      <name val="MS Sans Serif"/>
      <family val="2"/>
    </font>
    <font>
      <sz val="8"/>
      <name val="Helv"/>
    </font>
    <font>
      <sz val="9"/>
      <name val="Tahoma"/>
      <family val="2"/>
    </font>
    <font>
      <sz val="12"/>
      <name val="Arial"/>
      <family val="2"/>
    </font>
    <font>
      <b/>
      <sz val="9"/>
      <name val="Tahoma"/>
      <family val="2"/>
    </font>
    <font>
      <b/>
      <u/>
      <sz val="11"/>
      <color indexed="12"/>
      <name val="Arial"/>
      <family val="2"/>
    </font>
    <font>
      <sz val="9"/>
      <color indexed="8"/>
      <name val="Tahoma"/>
      <family val="2"/>
    </font>
    <font>
      <sz val="9"/>
      <color indexed="9"/>
      <name val="Tahoma"/>
      <family val="2"/>
    </font>
    <font>
      <sz val="8"/>
      <name val="Verdana"/>
      <family val="2"/>
    </font>
    <font>
      <sz val="10"/>
      <name val="Arial"/>
      <family val="2"/>
    </font>
    <font>
      <b/>
      <u/>
      <sz val="9"/>
      <color indexed="12"/>
      <name val="Tahoma"/>
      <family val="2"/>
    </font>
    <font>
      <sz val="9"/>
      <name val="Tahoma"/>
      <family val="2"/>
    </font>
    <font>
      <sz val="11"/>
      <color indexed="8"/>
      <name val="Calibri"/>
      <family val="2"/>
    </font>
    <font>
      <sz val="11"/>
      <color indexed="62"/>
      <name val="Calibri"/>
      <family val="2"/>
    </font>
    <font>
      <sz val="9"/>
      <color indexed="10"/>
      <name val="Tahoma"/>
      <family val="2"/>
    </font>
    <font>
      <sz val="9"/>
      <name val="Tahoma"/>
      <family val="2"/>
    </font>
    <font>
      <b/>
      <sz val="9"/>
      <color indexed="8"/>
      <name val="Tahoma"/>
      <family val="2"/>
    </font>
    <font>
      <u/>
      <sz val="9"/>
      <color indexed="12"/>
      <name val="Tahoma"/>
      <family val="2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u/>
      <sz val="10"/>
      <color indexed="12"/>
      <name val="Arial Cyr"/>
    </font>
    <font>
      <b/>
      <sz val="9"/>
      <color indexed="22"/>
      <name val="Tahoma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b/>
      <u/>
      <sz val="10"/>
      <color indexed="12"/>
      <name val="Tahoma"/>
      <family val="2"/>
    </font>
    <font>
      <sz val="8"/>
      <name val="Palatino"/>
      <family val="1"/>
    </font>
    <font>
      <u/>
      <sz val="10"/>
      <color indexed="36"/>
      <name val="Arial Cyr"/>
    </font>
    <font>
      <b/>
      <sz val="9"/>
      <color indexed="10"/>
      <name val="Tahoma"/>
      <family val="2"/>
    </font>
    <font>
      <b/>
      <sz val="9"/>
      <color indexed="9"/>
      <name val="Tahoma"/>
      <family val="2"/>
    </font>
    <font>
      <sz val="12"/>
      <name val="Marlett"/>
      <charset val="2"/>
    </font>
    <font>
      <b/>
      <u/>
      <sz val="11"/>
      <color indexed="12"/>
      <name val="Tahoma"/>
      <family val="2"/>
    </font>
    <font>
      <sz val="11"/>
      <color indexed="8"/>
      <name val="Tahoma"/>
      <family val="2"/>
    </font>
    <font>
      <sz val="18"/>
      <color indexed="9"/>
      <name val="Trebuchet MS"/>
      <family val="2"/>
    </font>
    <font>
      <sz val="11"/>
      <color indexed="8"/>
      <name val="Marlett"/>
      <charset val="2"/>
    </font>
    <font>
      <b/>
      <sz val="12"/>
      <color indexed="8"/>
      <name val="Tahoma"/>
      <family val="2"/>
    </font>
    <font>
      <sz val="16"/>
      <color indexed="8"/>
      <name val="Tahoma"/>
      <family val="2"/>
    </font>
    <font>
      <b/>
      <sz val="20"/>
      <color indexed="56"/>
      <name val="Trebuchet MS"/>
      <family val="2"/>
    </font>
    <font>
      <b/>
      <sz val="20"/>
      <color indexed="56"/>
      <name val="Arial"/>
      <family val="2"/>
    </font>
    <font>
      <sz val="20"/>
      <color indexed="56"/>
      <name val="Tahoma"/>
      <family val="2"/>
    </font>
    <font>
      <u/>
      <sz val="20"/>
      <color indexed="56"/>
      <name val="Tahoma"/>
      <family val="2"/>
    </font>
    <font>
      <b/>
      <sz val="9"/>
      <color indexed="56"/>
      <name val="Tahoma"/>
      <family val="2"/>
    </font>
    <font>
      <sz val="9"/>
      <color indexed="56"/>
      <name val="Tahoma"/>
      <family val="2"/>
    </font>
    <font>
      <sz val="9"/>
      <color indexed="48"/>
      <name val="Tahoma"/>
      <family val="2"/>
    </font>
    <font>
      <sz val="13"/>
      <color indexed="9"/>
      <name val="Tahoma"/>
      <family val="2"/>
    </font>
    <font>
      <sz val="13"/>
      <name val="Tahoma"/>
      <family val="2"/>
    </font>
    <font>
      <i/>
      <sz val="9"/>
      <name val="Tahoma"/>
      <family val="2"/>
    </font>
    <font>
      <b/>
      <sz val="17"/>
      <color indexed="9"/>
      <name val="Wingdings"/>
      <charset val="2"/>
    </font>
    <font>
      <b/>
      <sz val="17"/>
      <name val="Wingdings"/>
      <charset val="2"/>
    </font>
    <font>
      <sz val="11"/>
      <name val="Tahoma"/>
      <family val="2"/>
    </font>
    <font>
      <b/>
      <u/>
      <sz val="11"/>
      <name val="Tahoma"/>
      <family val="2"/>
    </font>
    <font>
      <b/>
      <sz val="9"/>
      <color indexed="8"/>
      <name val="Tahoma"/>
      <family val="2"/>
    </font>
    <font>
      <sz val="9"/>
      <color indexed="9"/>
      <name val="Tahoma"/>
      <family val="2"/>
    </font>
    <font>
      <sz val="10"/>
      <color indexed="10"/>
      <name val="Tahoma"/>
      <family val="2"/>
    </font>
    <font>
      <sz val="10"/>
      <color indexed="9"/>
      <name val="Tahoma"/>
      <family val="2"/>
    </font>
    <font>
      <sz val="10"/>
      <color indexed="8"/>
      <name val="Arial"/>
      <family val="2"/>
    </font>
    <font>
      <b/>
      <sz val="17"/>
      <color indexed="12"/>
      <name val="Wingdings"/>
      <charset val="2"/>
    </font>
    <font>
      <sz val="12"/>
      <color indexed="9"/>
      <name val="Tahoma"/>
      <family val="2"/>
    </font>
    <font>
      <sz val="11"/>
      <color theme="1"/>
      <name val="Calibri"/>
      <family val="2"/>
      <scheme val="minor"/>
    </font>
    <font>
      <b/>
      <sz val="10"/>
      <color indexed="8"/>
      <name val="Tahoma"/>
      <family val="2"/>
      <charset val="204"/>
    </font>
    <font>
      <b/>
      <sz val="10"/>
      <name val="Tahoma"/>
      <family val="2"/>
      <charset val="204"/>
    </font>
    <font>
      <b/>
      <sz val="14"/>
      <name val="Tahoma"/>
      <family val="2"/>
      <charset val="204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b/>
      <u/>
      <sz val="9"/>
      <name val="Tahom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lightDown">
        <fgColor indexed="22"/>
      </patternFill>
    </fill>
    <fill>
      <patternFill patternType="lightDown">
        <fgColor indexed="31"/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1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44"/>
      </right>
      <top style="thin">
        <color indexed="44"/>
      </top>
      <bottom style="medium">
        <color indexed="44"/>
      </bottom>
      <diagonal/>
    </border>
    <border>
      <left/>
      <right style="medium">
        <color indexed="44"/>
      </right>
      <top style="thin">
        <color indexed="44"/>
      </top>
      <bottom style="thin">
        <color indexed="44"/>
      </bottom>
      <diagonal/>
    </border>
    <border>
      <left/>
      <right style="medium">
        <color indexed="44"/>
      </right>
      <top/>
      <bottom style="thin">
        <color indexed="44"/>
      </bottom>
      <diagonal/>
    </border>
    <border>
      <left/>
      <right style="thick">
        <color indexed="22"/>
      </right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2"/>
      </top>
      <bottom/>
      <diagonal/>
    </border>
    <border>
      <left/>
      <right/>
      <top/>
      <bottom style="thick">
        <color indexed="22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medium">
        <color indexed="9"/>
      </right>
      <top/>
      <bottom/>
      <diagonal/>
    </border>
    <border>
      <left style="thin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dotted">
        <color indexed="55"/>
      </top>
      <bottom style="dotted">
        <color indexed="55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55"/>
      </left>
      <right style="dotted">
        <color indexed="55"/>
      </right>
      <top style="thin">
        <color indexed="55"/>
      </top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thin">
        <color indexed="55"/>
      </top>
      <bottom style="dotted">
        <color indexed="55"/>
      </bottom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dotted">
        <color indexed="55"/>
      </left>
      <right style="thin">
        <color indexed="55"/>
      </right>
      <top style="thin">
        <color indexed="55"/>
      </top>
      <bottom style="dotted">
        <color indexed="55"/>
      </bottom>
      <diagonal/>
    </border>
    <border>
      <left/>
      <right style="dotted">
        <color indexed="55"/>
      </right>
      <top/>
      <bottom/>
      <diagonal/>
    </border>
    <border>
      <left style="dotted">
        <color indexed="55"/>
      </left>
      <right/>
      <top/>
      <bottom/>
      <diagonal/>
    </border>
    <border>
      <left/>
      <right/>
      <top style="thin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/>
      <diagonal/>
    </border>
    <border>
      <left/>
      <right style="thin">
        <color indexed="55"/>
      </right>
      <top style="dotted">
        <color indexed="55"/>
      </top>
      <bottom/>
      <diagonal/>
    </border>
    <border>
      <left/>
      <right style="thin">
        <color indexed="55"/>
      </right>
      <top/>
      <bottom/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dotted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dotted">
        <color indexed="55"/>
      </bottom>
      <diagonal/>
    </border>
    <border>
      <left/>
      <right/>
      <top style="thin">
        <color indexed="55"/>
      </top>
      <bottom style="dotted">
        <color indexed="55"/>
      </bottom>
      <diagonal/>
    </border>
    <border>
      <left style="dashed">
        <color indexed="55"/>
      </left>
      <right style="dashed">
        <color indexed="55"/>
      </right>
      <top style="thin">
        <color indexed="55"/>
      </top>
      <bottom style="dotted">
        <color indexed="55"/>
      </bottom>
      <diagonal/>
    </border>
    <border>
      <left style="dashed">
        <color indexed="55"/>
      </left>
      <right style="thin">
        <color indexed="55"/>
      </right>
      <top style="thin">
        <color indexed="55"/>
      </top>
      <bottom style="dotted">
        <color indexed="55"/>
      </bottom>
      <diagonal/>
    </border>
    <border>
      <left style="thin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/>
      <right style="thin">
        <color indexed="55"/>
      </right>
      <top style="thin">
        <color indexed="55"/>
      </top>
      <bottom style="dotted">
        <color indexed="55"/>
      </bottom>
      <diagonal/>
    </border>
    <border>
      <left/>
      <right style="dashed">
        <color indexed="55"/>
      </right>
      <top style="thin">
        <color indexed="55"/>
      </top>
      <bottom style="dotted">
        <color indexed="55"/>
      </bottom>
      <diagonal/>
    </border>
    <border>
      <left style="dotted">
        <color indexed="55"/>
      </left>
      <right/>
      <top/>
      <bottom style="dotted">
        <color indexed="55"/>
      </bottom>
      <diagonal/>
    </border>
    <border>
      <left/>
      <right/>
      <top/>
      <bottom style="dotted">
        <color indexed="55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55"/>
      </left>
      <right style="thin">
        <color indexed="55"/>
      </right>
      <top style="dotted">
        <color indexed="55"/>
      </top>
      <bottom style="thin">
        <color indexed="55"/>
      </bottom>
      <diagonal/>
    </border>
    <border>
      <left style="thin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tted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 style="dotted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dotted">
        <color indexed="55"/>
      </right>
      <top style="dotted">
        <color indexed="55"/>
      </top>
      <bottom style="thin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thin">
        <color indexed="55"/>
      </bottom>
      <diagonal/>
    </border>
    <border>
      <left style="dotted">
        <color indexed="55"/>
      </left>
      <right style="thin">
        <color indexed="55"/>
      </right>
      <top style="dotted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tted">
        <color indexed="55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tted">
        <color indexed="55"/>
      </left>
      <right style="medium">
        <color indexed="9"/>
      </right>
      <top/>
      <bottom/>
      <diagonal/>
    </border>
    <border>
      <left style="thin">
        <color indexed="9"/>
      </left>
      <right style="dotted">
        <color indexed="55"/>
      </right>
      <top/>
      <bottom/>
      <diagonal/>
    </border>
    <border>
      <left/>
      <right style="dotted">
        <color indexed="55"/>
      </right>
      <top style="dotted">
        <color indexed="55"/>
      </top>
      <bottom style="thin">
        <color indexed="55"/>
      </bottom>
      <diagonal/>
    </border>
    <border>
      <left/>
      <right/>
      <top/>
      <bottom style="dashed">
        <color indexed="55"/>
      </bottom>
      <diagonal/>
    </border>
    <border>
      <left/>
      <right/>
      <top style="dashed">
        <color indexed="55"/>
      </top>
      <bottom style="thin">
        <color indexed="55"/>
      </bottom>
      <diagonal/>
    </border>
    <border>
      <left/>
      <right/>
      <top style="thin">
        <color indexed="9"/>
      </top>
      <bottom style="dotted">
        <color indexed="55"/>
      </bottom>
      <diagonal/>
    </border>
    <border>
      <left style="medium">
        <color indexed="44"/>
      </left>
      <right/>
      <top/>
      <bottom/>
      <diagonal/>
    </border>
    <border>
      <left style="thin">
        <color indexed="55"/>
      </left>
      <right/>
      <top style="dotted">
        <color indexed="55"/>
      </top>
      <bottom style="dotted">
        <color indexed="55"/>
      </bottom>
      <diagonal/>
    </border>
    <border>
      <left style="thin">
        <color indexed="55"/>
      </left>
      <right/>
      <top style="dotted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dotted">
        <color indexed="55"/>
      </left>
      <right style="dotted">
        <color indexed="55"/>
      </right>
      <top style="dashed">
        <color indexed="55"/>
      </top>
      <bottom style="dashed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55"/>
      </left>
      <right style="dotted">
        <color indexed="55"/>
      </right>
      <top/>
      <bottom style="dotted">
        <color indexed="55"/>
      </bottom>
      <diagonal/>
    </border>
    <border>
      <left style="thin">
        <color indexed="55"/>
      </left>
      <right style="dotted">
        <color indexed="55"/>
      </right>
      <top/>
      <bottom style="dotted">
        <color indexed="55"/>
      </bottom>
      <diagonal/>
    </border>
  </borders>
  <cellStyleXfs count="47">
    <xf numFmtId="0" fontId="0" fillId="0" borderId="0"/>
    <xf numFmtId="0" fontId="3" fillId="0" borderId="0"/>
    <xf numFmtId="164" fontId="4" fillId="0" borderId="0"/>
    <xf numFmtId="0" fontId="30" fillId="0" borderId="0">
      <alignment vertical="center"/>
    </xf>
    <xf numFmtId="0" fontId="31" fillId="0" borderId="0">
      <alignment vertical="top"/>
      <protection locked="0"/>
    </xf>
    <xf numFmtId="0" fontId="25" fillId="0" borderId="0">
      <alignment vertical="top"/>
      <protection locked="0"/>
    </xf>
    <xf numFmtId="0" fontId="5" fillId="0" borderId="0"/>
    <xf numFmtId="0" fontId="30" fillId="0" borderId="0">
      <alignment vertical="center"/>
    </xf>
    <xf numFmtId="0" fontId="30" fillId="0" borderId="0">
      <alignment vertical="center"/>
    </xf>
    <xf numFmtId="0" fontId="17" fillId="2" borderId="1"/>
    <xf numFmtId="0" fontId="9" fillId="0" borderId="0">
      <alignment vertical="top"/>
      <protection locked="0"/>
    </xf>
    <xf numFmtId="0" fontId="9" fillId="0" borderId="0">
      <alignment vertical="top"/>
      <protection locked="0"/>
    </xf>
    <xf numFmtId="0" fontId="25" fillId="0" borderId="0">
      <alignment vertical="top"/>
      <protection locked="0"/>
    </xf>
    <xf numFmtId="165" fontId="9" fillId="0" borderId="0">
      <alignment vertical="top"/>
      <protection locked="0"/>
    </xf>
    <xf numFmtId="49" fontId="6" fillId="0" borderId="0">
      <alignment vertical="top"/>
    </xf>
    <xf numFmtId="0" fontId="62" fillId="0" borderId="0"/>
    <xf numFmtId="0" fontId="16" fillId="0" borderId="0"/>
    <xf numFmtId="0" fontId="16" fillId="0" borderId="0"/>
    <xf numFmtId="0" fontId="62" fillId="0" borderId="0"/>
    <xf numFmtId="0" fontId="16" fillId="0" borderId="0"/>
    <xf numFmtId="49" fontId="6" fillId="0" borderId="0">
      <alignment vertical="top"/>
    </xf>
    <xf numFmtId="0" fontId="22" fillId="0" borderId="0"/>
    <xf numFmtId="0" fontId="13" fillId="0" borderId="0"/>
    <xf numFmtId="0" fontId="22" fillId="0" borderId="0"/>
    <xf numFmtId="0" fontId="13" fillId="0" borderId="0"/>
    <xf numFmtId="0" fontId="13" fillId="0" borderId="0"/>
    <xf numFmtId="49" fontId="6" fillId="0" borderId="0">
      <alignment vertical="top"/>
    </xf>
    <xf numFmtId="0" fontId="16" fillId="0" borderId="0"/>
    <xf numFmtId="49" fontId="6" fillId="0" borderId="0">
      <alignment vertical="top"/>
    </xf>
    <xf numFmtId="0" fontId="13" fillId="0" borderId="0"/>
    <xf numFmtId="49" fontId="6" fillId="0" borderId="0">
      <alignment vertical="top"/>
    </xf>
    <xf numFmtId="0" fontId="2" fillId="0" borderId="0"/>
    <xf numFmtId="0" fontId="2" fillId="0" borderId="0"/>
    <xf numFmtId="49" fontId="6" fillId="0" borderId="0">
      <alignment vertical="top"/>
    </xf>
    <xf numFmtId="0" fontId="2" fillId="0" borderId="0"/>
    <xf numFmtId="0" fontId="16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12" fillId="0" borderId="0"/>
    <xf numFmtId="0" fontId="12" fillId="0" borderId="0"/>
    <xf numFmtId="0" fontId="13" fillId="0" borderId="0"/>
    <xf numFmtId="0" fontId="16" fillId="0" borderId="0"/>
    <xf numFmtId="0" fontId="7" fillId="0" borderId="0"/>
  </cellStyleXfs>
  <cellXfs count="702">
    <xf numFmtId="0" fontId="7" fillId="0" borderId="0" xfId="0" applyNumberFormat="1" applyFont="1" applyFill="1" applyBorder="1"/>
    <xf numFmtId="49" fontId="6" fillId="0" borderId="0" xfId="28" applyNumberFormat="1" applyFont="1" applyFill="1" applyBorder="1">
      <alignment vertical="top"/>
    </xf>
    <xf numFmtId="49" fontId="6" fillId="0" borderId="0" xfId="30" applyNumberFormat="1" applyFont="1" applyFill="1" applyBorder="1">
      <alignment vertical="top"/>
    </xf>
    <xf numFmtId="0" fontId="16" fillId="0" borderId="0" xfId="38" applyNumberFormat="1" applyFont="1" applyFill="1" applyBorder="1"/>
    <xf numFmtId="49" fontId="14" fillId="3" borderId="2" xfId="10" applyNumberFormat="1" applyFont="1" applyFill="1" applyBorder="1" applyAlignment="1" applyProtection="1">
      <alignment horizontal="center" vertical="center"/>
    </xf>
    <xf numFmtId="49" fontId="15" fillId="0" borderId="0" xfId="0" applyNumberFormat="1" applyFont="1" applyFill="1" applyBorder="1"/>
    <xf numFmtId="49" fontId="10" fillId="4" borderId="3" xfId="29" applyNumberFormat="1" applyFont="1" applyFill="1" applyBorder="1" applyAlignment="1" applyProtection="1">
      <alignment horizontal="center" vertical="center" wrapText="1"/>
      <protection locked="0"/>
    </xf>
    <xf numFmtId="49" fontId="11" fillId="0" borderId="0" xfId="29" applyNumberFormat="1" applyFont="1" applyFill="1" applyBorder="1" applyAlignment="1">
      <alignment horizontal="center" vertical="center" wrapText="1"/>
    </xf>
    <xf numFmtId="49" fontId="15" fillId="0" borderId="0" xfId="29" applyNumberFormat="1" applyFont="1" applyFill="1" applyBorder="1" applyAlignment="1">
      <alignment vertical="center" wrapText="1"/>
    </xf>
    <xf numFmtId="49" fontId="18" fillId="0" borderId="0" xfId="29" applyNumberFormat="1" applyFont="1" applyFill="1" applyBorder="1" applyAlignment="1">
      <alignment horizontal="center" vertical="center" wrapText="1"/>
    </xf>
    <xf numFmtId="49" fontId="18" fillId="0" borderId="0" xfId="29" applyNumberFormat="1" applyFont="1" applyFill="1" applyBorder="1" applyAlignment="1">
      <alignment vertical="center" wrapText="1"/>
    </xf>
    <xf numFmtId="49" fontId="19" fillId="0" borderId="0" xfId="29" applyNumberFormat="1" applyFont="1" applyFill="1" applyBorder="1" applyAlignment="1">
      <alignment vertical="center" wrapText="1"/>
    </xf>
    <xf numFmtId="49" fontId="18" fillId="0" borderId="0" xfId="29" applyNumberFormat="1" applyFont="1" applyFill="1" applyBorder="1" applyAlignment="1">
      <alignment horizontal="left" vertical="center" wrapText="1"/>
    </xf>
    <xf numFmtId="49" fontId="11" fillId="3" borderId="4" xfId="29" applyNumberFormat="1" applyFont="1" applyFill="1" applyBorder="1" applyAlignment="1">
      <alignment horizontal="center" vertical="center" wrapText="1"/>
    </xf>
    <xf numFmtId="49" fontId="15" fillId="3" borderId="5" xfId="29" applyNumberFormat="1" applyFont="1" applyFill="1" applyBorder="1" applyAlignment="1">
      <alignment vertical="center" wrapText="1"/>
    </xf>
    <xf numFmtId="49" fontId="15" fillId="3" borderId="6" xfId="29" applyNumberFormat="1" applyFont="1" applyFill="1" applyBorder="1" applyAlignment="1">
      <alignment vertical="center" wrapText="1"/>
    </xf>
    <xf numFmtId="49" fontId="11" fillId="3" borderId="2" xfId="29" applyNumberFormat="1" applyFont="1" applyFill="1" applyBorder="1" applyAlignment="1">
      <alignment horizontal="center" vertical="center" wrapText="1"/>
    </xf>
    <xf numFmtId="49" fontId="15" fillId="3" borderId="7" xfId="29" applyNumberFormat="1" applyFont="1" applyFill="1" applyBorder="1" applyAlignment="1">
      <alignment vertical="center" wrapText="1"/>
    </xf>
    <xf numFmtId="49" fontId="15" fillId="3" borderId="0" xfId="29" applyNumberFormat="1" applyFont="1" applyFill="1" applyBorder="1" applyAlignment="1">
      <alignment vertical="center" wrapText="1"/>
    </xf>
    <xf numFmtId="49" fontId="15" fillId="3" borderId="8" xfId="29" applyNumberFormat="1" applyFont="1" applyFill="1" applyBorder="1" applyAlignment="1">
      <alignment horizontal="center" vertical="center" wrapText="1"/>
    </xf>
    <xf numFmtId="49" fontId="15" fillId="3" borderId="9" xfId="29" applyNumberFormat="1" applyFont="1" applyFill="1" applyBorder="1" applyAlignment="1">
      <alignment vertical="center" wrapText="1"/>
    </xf>
    <xf numFmtId="49" fontId="10" fillId="3" borderId="9" xfId="29" applyNumberFormat="1" applyFont="1" applyFill="1" applyBorder="1" applyAlignment="1">
      <alignment vertical="center" wrapText="1"/>
    </xf>
    <xf numFmtId="49" fontId="10" fillId="0" borderId="0" xfId="29" applyNumberFormat="1" applyFont="1" applyFill="1" applyBorder="1" applyAlignment="1">
      <alignment vertical="center" wrapText="1"/>
    </xf>
    <xf numFmtId="49" fontId="10" fillId="0" borderId="9" xfId="29" applyNumberFormat="1" applyFont="1" applyFill="1" applyBorder="1" applyAlignment="1">
      <alignment horizontal="center" vertical="center" wrapText="1"/>
    </xf>
    <xf numFmtId="49" fontId="15" fillId="3" borderId="10" xfId="29" applyNumberFormat="1" applyFont="1" applyFill="1" applyBorder="1" applyAlignment="1">
      <alignment horizontal="center" vertical="center" wrapText="1"/>
    </xf>
    <xf numFmtId="49" fontId="15" fillId="3" borderId="11" xfId="29" applyNumberFormat="1" applyFont="1" applyFill="1" applyBorder="1" applyAlignment="1">
      <alignment vertical="center" wrapText="1"/>
    </xf>
    <xf numFmtId="49" fontId="10" fillId="0" borderId="9" xfId="29" applyNumberFormat="1" applyFont="1" applyFill="1" applyBorder="1" applyAlignment="1">
      <alignment vertical="center" wrapText="1"/>
    </xf>
    <xf numFmtId="49" fontId="10" fillId="0" borderId="11" xfId="29" applyNumberFormat="1" applyFont="1" applyFill="1" applyBorder="1" applyAlignment="1">
      <alignment vertical="center" wrapText="1"/>
    </xf>
    <xf numFmtId="49" fontId="15" fillId="0" borderId="0" xfId="29" applyNumberFormat="1" applyFont="1" applyFill="1" applyBorder="1" applyAlignment="1">
      <alignment vertical="center" wrapText="1"/>
    </xf>
    <xf numFmtId="49" fontId="15" fillId="3" borderId="12" xfId="29" applyNumberFormat="1" applyFont="1" applyFill="1" applyBorder="1" applyAlignment="1">
      <alignment horizontal="center" vertical="center" wrapText="1"/>
    </xf>
    <xf numFmtId="49" fontId="10" fillId="0" borderId="13" xfId="29" applyNumberFormat="1" applyFont="1" applyFill="1" applyBorder="1" applyAlignment="1">
      <alignment vertical="center" wrapText="1"/>
    </xf>
    <xf numFmtId="49" fontId="15" fillId="3" borderId="14" xfId="29" applyNumberFormat="1" applyFont="1" applyFill="1" applyBorder="1" applyAlignment="1">
      <alignment horizontal="center" vertical="center" wrapText="1"/>
    </xf>
    <xf numFmtId="49" fontId="20" fillId="0" borderId="15" xfId="29" applyNumberFormat="1" applyFont="1" applyFill="1" applyBorder="1" applyAlignment="1">
      <alignment horizontal="center" vertical="center" wrapText="1"/>
    </xf>
    <xf numFmtId="49" fontId="8" fillId="0" borderId="15" xfId="29" applyNumberFormat="1" applyFont="1" applyFill="1" applyBorder="1" applyAlignment="1">
      <alignment horizontal="center" vertical="center" wrapText="1"/>
    </xf>
    <xf numFmtId="49" fontId="10" fillId="0" borderId="8" xfId="29" applyNumberFormat="1" applyFont="1" applyFill="1" applyBorder="1" applyAlignment="1">
      <alignment vertical="center" wrapText="1"/>
    </xf>
    <xf numFmtId="49" fontId="15" fillId="3" borderId="9" xfId="29" applyNumberFormat="1" applyFont="1" applyFill="1" applyBorder="1" applyAlignment="1">
      <alignment horizontal="center" vertical="center" wrapText="1"/>
    </xf>
    <xf numFmtId="49" fontId="11" fillId="3" borderId="16" xfId="29" applyNumberFormat="1" applyFont="1" applyFill="1" applyBorder="1" applyAlignment="1">
      <alignment horizontal="center" vertical="center" wrapText="1"/>
    </xf>
    <xf numFmtId="49" fontId="15" fillId="3" borderId="17" xfId="29" applyNumberFormat="1" applyFont="1" applyFill="1" applyBorder="1" applyAlignment="1">
      <alignment vertical="center" wrapText="1"/>
    </xf>
    <xf numFmtId="49" fontId="15" fillId="3" borderId="18" xfId="29" applyNumberFormat="1" applyFont="1" applyFill="1" applyBorder="1" applyAlignment="1">
      <alignment vertical="center" wrapText="1"/>
    </xf>
    <xf numFmtId="0" fontId="8" fillId="5" borderId="9" xfId="44" applyNumberFormat="1" applyFont="1" applyFill="1" applyBorder="1" applyAlignment="1">
      <alignment horizontal="center" vertical="center"/>
    </xf>
    <xf numFmtId="49" fontId="6" fillId="4" borderId="9" xfId="29" applyNumberFormat="1" applyFont="1" applyFill="1" applyBorder="1" applyAlignment="1" applyProtection="1">
      <alignment horizontal="center" vertical="center" wrapText="1"/>
      <protection locked="0"/>
    </xf>
    <xf numFmtId="49" fontId="6" fillId="6" borderId="9" xfId="29" applyNumberFormat="1" applyFont="1" applyFill="1" applyBorder="1" applyAlignment="1" applyProtection="1">
      <alignment horizontal="center" vertical="center" wrapText="1"/>
      <protection locked="0"/>
    </xf>
    <xf numFmtId="49" fontId="6" fillId="4" borderId="9" xfId="29" applyNumberFormat="1" applyFont="1" applyFill="1" applyBorder="1" applyAlignment="1" applyProtection="1">
      <alignment vertical="center" wrapText="1"/>
      <protection locked="0"/>
    </xf>
    <xf numFmtId="0" fontId="11" fillId="0" borderId="0" xfId="0" applyNumberFormat="1" applyFont="1" applyFill="1" applyBorder="1"/>
    <xf numFmtId="49" fontId="1" fillId="0" borderId="0" xfId="0" applyNumberFormat="1" applyFont="1" applyFill="1" applyBorder="1"/>
    <xf numFmtId="49" fontId="11" fillId="0" borderId="0" xfId="0" applyNumberFormat="1" applyFont="1" applyFill="1" applyBorder="1"/>
    <xf numFmtId="0" fontId="11" fillId="0" borderId="0" xfId="21" applyNumberFormat="1" applyFont="1" applyFill="1" applyBorder="1"/>
    <xf numFmtId="49" fontId="11" fillId="0" borderId="0" xfId="21" applyNumberFormat="1" applyFont="1" applyFill="1" applyBorder="1"/>
    <xf numFmtId="0" fontId="11" fillId="7" borderId="0" xfId="0" applyNumberFormat="1" applyFont="1" applyFill="1" applyBorder="1" applyProtection="1">
      <protection locked="0"/>
    </xf>
    <xf numFmtId="49" fontId="11" fillId="7" borderId="0" xfId="0" applyNumberFormat="1" applyFont="1" applyFill="1" applyBorder="1" applyProtection="1">
      <protection locked="0"/>
    </xf>
    <xf numFmtId="0" fontId="21" fillId="3" borderId="2" xfId="10" applyNumberFormat="1" applyFont="1" applyFill="1" applyBorder="1" applyAlignment="1" applyProtection="1">
      <alignment horizontal="center" vertical="center" wrapText="1"/>
    </xf>
    <xf numFmtId="0" fontId="11" fillId="0" borderId="0" xfId="23" applyNumberFormat="1" applyFont="1" applyFill="1" applyBorder="1" applyAlignment="1">
      <alignment vertical="center" wrapText="1"/>
    </xf>
    <xf numFmtId="0" fontId="6" fillId="0" borderId="0" xfId="23" applyNumberFormat="1" applyFont="1" applyFill="1" applyBorder="1" applyAlignment="1">
      <alignment vertical="center" wrapText="1"/>
    </xf>
    <xf numFmtId="0" fontId="11" fillId="0" borderId="0" xfId="31" applyNumberFormat="1" applyFont="1" applyFill="1" applyBorder="1" applyAlignment="1">
      <alignment vertical="center" wrapText="1"/>
    </xf>
    <xf numFmtId="0" fontId="11" fillId="0" borderId="0" xfId="31" applyNumberFormat="1" applyFont="1" applyFill="1" applyBorder="1" applyAlignment="1">
      <alignment horizontal="left" vertical="center" wrapText="1"/>
    </xf>
    <xf numFmtId="0" fontId="11" fillId="0" borderId="0" xfId="31" applyNumberFormat="1" applyFont="1" applyFill="1" applyBorder="1" applyAlignment="1">
      <alignment vertical="center" wrapText="1"/>
    </xf>
    <xf numFmtId="0" fontId="6" fillId="0" borderId="0" xfId="31" applyNumberFormat="1" applyFont="1" applyFill="1" applyBorder="1" applyAlignment="1">
      <alignment vertical="center" wrapText="1"/>
    </xf>
    <xf numFmtId="14" fontId="11" fillId="0" borderId="0" xfId="42" applyNumberFormat="1" applyFont="1" applyFill="1" applyBorder="1" applyAlignment="1">
      <alignment horizontal="center" vertical="center" wrapText="1"/>
    </xf>
    <xf numFmtId="0" fontId="11" fillId="3" borderId="0" xfId="42" applyNumberFormat="1" applyFont="1" applyFill="1" applyBorder="1" applyAlignment="1">
      <alignment horizontal="center" vertical="center" wrapText="1"/>
    </xf>
    <xf numFmtId="0" fontId="8" fillId="3" borderId="0" xfId="0" applyNumberFormat="1" applyFont="1" applyFill="1" applyBorder="1" applyAlignment="1">
      <alignment horizontal="center" wrapText="1"/>
    </xf>
    <xf numFmtId="0" fontId="6" fillId="3" borderId="0" xfId="0" applyNumberFormat="1" applyFont="1" applyFill="1" applyBorder="1" applyAlignment="1"/>
    <xf numFmtId="49" fontId="15" fillId="0" borderId="0" xfId="0" applyNumberFormat="1" applyFont="1" applyFill="1" applyBorder="1" applyAlignment="1">
      <alignment vertical="center"/>
    </xf>
    <xf numFmtId="49" fontId="1" fillId="5" borderId="9" xfId="0" applyNumberFormat="1" applyFont="1" applyFill="1" applyBorder="1" applyAlignment="1">
      <alignment horizontal="center" vertical="top"/>
    </xf>
    <xf numFmtId="49" fontId="6" fillId="7" borderId="0" xfId="0" applyNumberFormat="1" applyFont="1" applyFill="1" applyBorder="1" applyAlignment="1" applyProtection="1">
      <alignment vertical="center"/>
      <protection locked="0"/>
    </xf>
    <xf numFmtId="49" fontId="6" fillId="7" borderId="0" xfId="0" applyNumberFormat="1" applyFont="1" applyFill="1" applyBorder="1" applyProtection="1">
      <protection locked="0"/>
    </xf>
    <xf numFmtId="49" fontId="6" fillId="7" borderId="0" xfId="0" applyNumberFormat="1" applyFont="1" applyFill="1" applyBorder="1"/>
    <xf numFmtId="49" fontId="6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/>
    <xf numFmtId="0" fontId="6" fillId="8" borderId="0" xfId="31" applyNumberFormat="1" applyFont="1" applyFill="1" applyBorder="1" applyAlignment="1">
      <alignment vertical="center" wrapText="1"/>
    </xf>
    <xf numFmtId="0" fontId="8" fillId="3" borderId="0" xfId="0" applyNumberFormat="1" applyFont="1" applyFill="1" applyBorder="1" applyAlignment="1">
      <alignment horizontal="center" vertical="center" wrapText="1"/>
    </xf>
    <xf numFmtId="0" fontId="6" fillId="3" borderId="0" xfId="31" applyNumberFormat="1" applyFont="1" applyFill="1" applyBorder="1" applyAlignment="1">
      <alignment vertical="center" wrapText="1"/>
    </xf>
    <xf numFmtId="0" fontId="6" fillId="0" borderId="0" xfId="31" applyNumberFormat="1" applyFont="1" applyFill="1" applyBorder="1" applyAlignment="1">
      <alignment vertical="center" wrapText="1"/>
    </xf>
    <xf numFmtId="0" fontId="6" fillId="3" borderId="0" xfId="36" applyNumberFormat="1" applyFont="1" applyFill="1" applyBorder="1" applyAlignment="1">
      <alignment vertical="center" wrapText="1"/>
    </xf>
    <xf numFmtId="0" fontId="6" fillId="3" borderId="0" xfId="36" applyNumberFormat="1" applyFont="1" applyFill="1" applyBorder="1" applyAlignment="1">
      <alignment horizontal="center" vertical="center" wrapText="1"/>
    </xf>
    <xf numFmtId="0" fontId="6" fillId="3" borderId="0" xfId="42" applyNumberFormat="1" applyFont="1" applyFill="1" applyBorder="1" applyAlignment="1">
      <alignment horizontal="center" vertical="center" wrapText="1"/>
    </xf>
    <xf numFmtId="0" fontId="6" fillId="0" borderId="0" xfId="31" applyNumberFormat="1" applyFont="1" applyFill="1" applyBorder="1" applyAlignment="1">
      <alignment vertical="center" wrapText="1"/>
    </xf>
    <xf numFmtId="49" fontId="11" fillId="0" borderId="0" xfId="42" applyNumberFormat="1" applyFont="1" applyFill="1" applyBorder="1" applyAlignment="1">
      <alignment horizontal="center" vertical="center" wrapText="1"/>
    </xf>
    <xf numFmtId="49" fontId="11" fillId="0" borderId="0" xfId="42" applyNumberFormat="1" applyFont="1" applyFill="1" applyBorder="1" applyAlignment="1">
      <alignment horizontal="center" vertical="center"/>
    </xf>
    <xf numFmtId="0" fontId="23" fillId="3" borderId="0" xfId="36" applyNumberFormat="1" applyFont="1" applyFill="1" applyBorder="1" applyAlignment="1">
      <alignment vertical="center" wrapText="1"/>
    </xf>
    <xf numFmtId="0" fontId="6" fillId="0" borderId="0" xfId="31" applyNumberFormat="1" applyFont="1" applyFill="1" applyBorder="1" applyAlignment="1">
      <alignment horizontal="center" vertical="center" wrapText="1"/>
    </xf>
    <xf numFmtId="0" fontId="1" fillId="0" borderId="0" xfId="36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top"/>
    </xf>
    <xf numFmtId="49" fontId="6" fillId="7" borderId="0" xfId="0" applyNumberFormat="1" applyFont="1" applyFill="1" applyBorder="1" applyAlignment="1" applyProtection="1">
      <alignment horizontal="center" vertical="top"/>
      <protection locked="0"/>
    </xf>
    <xf numFmtId="49" fontId="6" fillId="0" borderId="0" xfId="0" applyNumberFormat="1" applyFont="1" applyFill="1" applyBorder="1" applyAlignment="1">
      <alignment horizontal="center" vertical="top"/>
    </xf>
    <xf numFmtId="49" fontId="11" fillId="0" borderId="0" xfId="30" applyNumberFormat="1" applyFont="1" applyFill="1" applyBorder="1" applyAlignment="1">
      <alignment horizontal="center" vertical="center" wrapText="1"/>
    </xf>
    <xf numFmtId="49" fontId="6" fillId="0" borderId="0" xfId="30" applyNumberFormat="1" applyFont="1" applyFill="1" applyBorder="1" applyAlignment="1">
      <alignment vertical="center" wrapText="1"/>
    </xf>
    <xf numFmtId="49" fontId="6" fillId="0" borderId="0" xfId="30" applyNumberFormat="1" applyFont="1" applyFill="1" applyBorder="1" applyAlignment="1">
      <alignment horizontal="left" vertical="center" wrapText="1"/>
    </xf>
    <xf numFmtId="49" fontId="11" fillId="0" borderId="0" xfId="30" applyNumberFormat="1" applyFont="1" applyFill="1" applyBorder="1" applyAlignment="1">
      <alignment vertical="center"/>
    </xf>
    <xf numFmtId="0" fontId="6" fillId="0" borderId="0" xfId="25" applyNumberFormat="1" applyFont="1" applyFill="1" applyBorder="1" applyAlignment="1">
      <alignment vertical="center" wrapText="1"/>
    </xf>
    <xf numFmtId="0" fontId="11" fillId="0" borderId="0" xfId="25" applyNumberFormat="1" applyFont="1" applyFill="1" applyBorder="1" applyAlignment="1">
      <alignment vertical="center" wrapText="1"/>
    </xf>
    <xf numFmtId="0" fontId="6" fillId="3" borderId="0" xfId="0" applyNumberFormat="1" applyFont="1" applyFill="1" applyBorder="1" applyAlignment="1">
      <alignment wrapText="1"/>
    </xf>
    <xf numFmtId="0" fontId="6" fillId="0" borderId="0" xfId="25" applyNumberFormat="1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vertical="center"/>
    </xf>
    <xf numFmtId="0" fontId="11" fillId="0" borderId="0" xfId="22" applyNumberFormat="1" applyFont="1" applyFill="1" applyBorder="1" applyAlignment="1">
      <alignment horizontal="center" vertical="center" wrapText="1"/>
    </xf>
    <xf numFmtId="49" fontId="11" fillId="0" borderId="0" xfId="22" applyNumberFormat="1" applyFont="1" applyFill="1" applyBorder="1" applyAlignment="1">
      <alignment horizontal="center" vertical="center" wrapText="1"/>
    </xf>
    <xf numFmtId="0" fontId="11" fillId="0" borderId="0" xfId="25" applyNumberFormat="1" applyFont="1" applyFill="1" applyBorder="1" applyAlignment="1">
      <alignment vertical="center" wrapText="1"/>
    </xf>
    <xf numFmtId="0" fontId="8" fillId="3" borderId="0" xfId="0" applyNumberFormat="1" applyFont="1" applyFill="1" applyBorder="1" applyAlignment="1">
      <alignment vertical="center" wrapText="1"/>
    </xf>
    <xf numFmtId="0" fontId="8" fillId="3" borderId="0" xfId="0" applyNumberFormat="1" applyFont="1" applyFill="1" applyBorder="1" applyAlignment="1">
      <alignment vertical="center"/>
    </xf>
    <xf numFmtId="0" fontId="6" fillId="0" borderId="0" xfId="25" applyNumberFormat="1" applyFont="1" applyFill="1" applyBorder="1" applyAlignment="1">
      <alignment vertical="center" wrapText="1"/>
    </xf>
    <xf numFmtId="0" fontId="33" fillId="0" borderId="0" xfId="0" applyNumberFormat="1" applyFont="1" applyFill="1" applyBorder="1" applyAlignment="1">
      <alignment horizontal="center" wrapText="1"/>
    </xf>
    <xf numFmtId="0" fontId="6" fillId="0" borderId="0" xfId="25" applyNumberFormat="1" applyFont="1" applyFill="1" applyBorder="1" applyAlignment="1">
      <alignment horizontal="left" vertical="center" wrapText="1" indent="1"/>
    </xf>
    <xf numFmtId="0" fontId="6" fillId="3" borderId="7" xfId="25" applyNumberFormat="1" applyFont="1" applyFill="1" applyBorder="1" applyAlignment="1">
      <alignment horizontal="center" vertical="center" wrapText="1"/>
    </xf>
    <xf numFmtId="0" fontId="6" fillId="3" borderId="0" xfId="25" applyNumberFormat="1" applyFont="1" applyFill="1" applyBorder="1" applyAlignment="1">
      <alignment horizontal="center" vertical="center" wrapText="1"/>
    </xf>
    <xf numFmtId="0" fontId="11" fillId="3" borderId="0" xfId="25" applyNumberFormat="1" applyFont="1" applyFill="1" applyBorder="1" applyAlignment="1">
      <alignment horizontal="center" vertical="center" wrapText="1"/>
    </xf>
    <xf numFmtId="3" fontId="6" fillId="4" borderId="3" xfId="25" applyNumberFormat="1" applyFont="1" applyFill="1" applyBorder="1" applyAlignment="1" applyProtection="1">
      <alignment horizontal="center" vertical="center" wrapText="1"/>
      <protection locked="0"/>
    </xf>
    <xf numFmtId="3" fontId="6" fillId="4" borderId="19" xfId="25" applyNumberFormat="1" applyFont="1" applyFill="1" applyBorder="1" applyAlignment="1" applyProtection="1">
      <alignment horizontal="center" vertical="center" wrapText="1"/>
      <protection locked="0"/>
    </xf>
    <xf numFmtId="3" fontId="6" fillId="4" borderId="8" xfId="25" applyNumberFormat="1" applyFont="1" applyFill="1" applyBorder="1" applyAlignment="1" applyProtection="1">
      <alignment horizontal="center" vertical="center" wrapText="1"/>
      <protection locked="0"/>
    </xf>
    <xf numFmtId="0" fontId="6" fillId="4" borderId="20" xfId="25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25" applyNumberFormat="1" applyFont="1" applyFill="1" applyBorder="1" applyAlignment="1">
      <alignment vertical="center" wrapText="1"/>
    </xf>
    <xf numFmtId="0" fontId="6" fillId="4" borderId="21" xfId="25" applyNumberFormat="1" applyFont="1" applyFill="1" applyBorder="1" applyAlignment="1" applyProtection="1">
      <alignment horizontal="left" vertical="center" wrapText="1"/>
      <protection locked="0"/>
    </xf>
    <xf numFmtId="0" fontId="6" fillId="0" borderId="0" xfId="25" applyNumberFormat="1" applyFont="1" applyFill="1" applyBorder="1" applyAlignment="1">
      <alignment horizontal="center" vertical="center" wrapText="1"/>
    </xf>
    <xf numFmtId="0" fontId="18" fillId="0" borderId="0" xfId="25" applyNumberFormat="1" applyFont="1" applyFill="1" applyBorder="1" applyAlignment="1">
      <alignment horizontal="center" vertical="center" wrapText="1"/>
    </xf>
    <xf numFmtId="0" fontId="32" fillId="3" borderId="0" xfId="0" applyNumberFormat="1" applyFont="1" applyFill="1" applyBorder="1" applyAlignment="1">
      <alignment horizontal="center" wrapText="1"/>
    </xf>
    <xf numFmtId="0" fontId="8" fillId="5" borderId="9" xfId="36" applyNumberFormat="1" applyFont="1" applyFill="1" applyBorder="1" applyAlignment="1">
      <alignment horizontal="center" vertical="center"/>
    </xf>
    <xf numFmtId="0" fontId="8" fillId="5" borderId="9" xfId="36" applyNumberFormat="1" applyFont="1" applyFill="1" applyBorder="1" applyAlignment="1">
      <alignment horizontal="center" vertical="center" wrapText="1"/>
    </xf>
    <xf numFmtId="0" fontId="1" fillId="3" borderId="0" xfId="0" applyNumberFormat="1" applyFont="1" applyFill="1" applyBorder="1" applyAlignment="1">
      <alignment vertical="center"/>
    </xf>
    <xf numFmtId="49" fontId="1" fillId="7" borderId="0" xfId="0" applyNumberFormat="1" applyFont="1" applyFill="1" applyBorder="1" applyAlignment="1" applyProtection="1">
      <alignment vertical="center"/>
      <protection locked="0"/>
    </xf>
    <xf numFmtId="49" fontId="1" fillId="0" borderId="0" xfId="0" applyNumberFormat="1" applyFont="1" applyFill="1" applyBorder="1"/>
    <xf numFmtId="0" fontId="6" fillId="0" borderId="0" xfId="25" applyNumberFormat="1" applyFont="1" applyFill="1" applyBorder="1" applyAlignment="1">
      <alignment horizontal="left" vertical="center" wrapText="1"/>
    </xf>
    <xf numFmtId="0" fontId="8" fillId="0" borderId="0" xfId="25" applyNumberFormat="1" applyFont="1" applyFill="1" applyBorder="1" applyAlignment="1">
      <alignment horizontal="center" vertical="center" wrapText="1"/>
    </xf>
    <xf numFmtId="0" fontId="1" fillId="0" borderId="0" xfId="24" applyNumberFormat="1" applyFont="1" applyFill="1" applyBorder="1" applyAlignment="1">
      <alignment horizontal="right" vertical="center" wrapText="1"/>
    </xf>
    <xf numFmtId="0" fontId="10" fillId="0" borderId="0" xfId="18" applyNumberFormat="1" applyFont="1" applyFill="1" applyBorder="1"/>
    <xf numFmtId="0" fontId="26" fillId="3" borderId="0" xfId="26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/>
    <xf numFmtId="0" fontId="6" fillId="0" borderId="0" xfId="26" applyNumberFormat="1" applyFont="1" applyFill="1" applyBorder="1" applyAlignment="1">
      <alignment horizontal="right" vertical="center" wrapText="1"/>
    </xf>
    <xf numFmtId="0" fontId="6" fillId="0" borderId="0" xfId="26" applyNumberFormat="1" applyFont="1" applyFill="1" applyBorder="1" applyAlignment="1">
      <alignment vertical="center"/>
    </xf>
    <xf numFmtId="0" fontId="6" fillId="0" borderId="0" xfId="26" applyNumberFormat="1" applyFont="1" applyFill="1" applyBorder="1" applyAlignment="1">
      <alignment vertical="center" wrapText="1"/>
    </xf>
    <xf numFmtId="0" fontId="1" fillId="0" borderId="0" xfId="36" applyNumberFormat="1" applyFont="1" applyFill="1" applyBorder="1" applyAlignment="1">
      <alignment vertical="center" wrapText="1"/>
    </xf>
    <xf numFmtId="0" fontId="11" fillId="0" borderId="0" xfId="31" applyNumberFormat="1" applyFont="1" applyFill="1" applyBorder="1" applyAlignment="1">
      <alignment vertical="center" wrapText="1"/>
    </xf>
    <xf numFmtId="0" fontId="18" fillId="0" borderId="0" xfId="31" applyNumberFormat="1" applyFont="1" applyFill="1" applyBorder="1" applyAlignment="1">
      <alignment vertical="center" wrapText="1"/>
    </xf>
    <xf numFmtId="0" fontId="1" fillId="0" borderId="0" xfId="36" applyNumberFormat="1" applyFont="1" applyFill="1" applyBorder="1" applyAlignment="1">
      <alignment vertical="center"/>
    </xf>
    <xf numFmtId="0" fontId="15" fillId="0" borderId="0" xfId="36" applyNumberFormat="1" applyFont="1" applyFill="1" applyBorder="1" applyAlignment="1">
      <alignment vertical="center"/>
    </xf>
    <xf numFmtId="49" fontId="6" fillId="0" borderId="0" xfId="36" applyNumberFormat="1" applyFont="1" applyFill="1" applyBorder="1" applyAlignment="1">
      <alignment vertical="center"/>
    </xf>
    <xf numFmtId="0" fontId="15" fillId="0" borderId="0" xfId="36" applyNumberFormat="1" applyFont="1" applyFill="1" applyBorder="1" applyAlignment="1">
      <alignment horizontal="center" vertical="center"/>
    </xf>
    <xf numFmtId="0" fontId="23" fillId="0" borderId="0" xfId="21" applyNumberFormat="1" applyFont="1" applyFill="1" applyBorder="1" applyAlignment="1">
      <alignment vertical="center"/>
    </xf>
    <xf numFmtId="0" fontId="15" fillId="0" borderId="0" xfId="44" applyNumberFormat="1" applyFont="1" applyFill="1" applyBorder="1" applyAlignment="1">
      <alignment horizontal="right" vertical="center"/>
    </xf>
    <xf numFmtId="0" fontId="15" fillId="0" borderId="0" xfId="21" applyNumberFormat="1" applyFont="1" applyFill="1" applyBorder="1" applyAlignment="1">
      <alignment vertical="center"/>
    </xf>
    <xf numFmtId="49" fontId="15" fillId="0" borderId="0" xfId="36" applyNumberFormat="1" applyFont="1" applyFill="1" applyBorder="1" applyAlignment="1">
      <alignment vertical="center"/>
    </xf>
    <xf numFmtId="0" fontId="6" fillId="0" borderId="0" xfId="41" applyNumberFormat="1" applyFont="1" applyFill="1" applyBorder="1" applyAlignment="1">
      <alignment vertical="center" wrapText="1"/>
    </xf>
    <xf numFmtId="0" fontId="6" fillId="0" borderId="0" xfId="34" applyNumberFormat="1" applyFont="1" applyFill="1" applyBorder="1" applyAlignment="1">
      <alignment vertical="center" wrapText="1"/>
    </xf>
    <xf numFmtId="0" fontId="16" fillId="0" borderId="0" xfId="35" applyNumberFormat="1" applyFont="1" applyFill="1" applyBorder="1" applyAlignment="1">
      <alignment vertical="center" wrapText="1"/>
    </xf>
    <xf numFmtId="0" fontId="16" fillId="0" borderId="0" xfId="35" applyNumberFormat="1" applyFont="1" applyFill="1" applyBorder="1" applyAlignment="1">
      <alignment vertical="center" wrapText="1"/>
    </xf>
    <xf numFmtId="0" fontId="6" fillId="0" borderId="0" xfId="36" applyNumberFormat="1" applyFont="1" applyFill="1" applyBorder="1" applyAlignment="1">
      <alignment vertical="center"/>
    </xf>
    <xf numFmtId="0" fontId="15" fillId="0" borderId="0" xfId="44" applyNumberFormat="1" applyFont="1" applyFill="1" applyBorder="1" applyAlignment="1">
      <alignment vertical="center"/>
    </xf>
    <xf numFmtId="0" fontId="1" fillId="0" borderId="0" xfId="44" applyNumberFormat="1" applyFont="1" applyFill="1" applyBorder="1" applyAlignment="1">
      <alignment vertical="center"/>
    </xf>
    <xf numFmtId="49" fontId="11" fillId="9" borderId="0" xfId="0" applyNumberFormat="1" applyFont="1" applyFill="1" applyBorder="1" applyAlignment="1">
      <alignment horizontal="center" vertical="center"/>
    </xf>
    <xf numFmtId="0" fontId="1" fillId="10" borderId="0" xfId="0" applyNumberFormat="1" applyFont="1" applyFill="1" applyBorder="1" applyAlignment="1">
      <alignment horizontal="right" vertical="center"/>
    </xf>
    <xf numFmtId="49" fontId="6" fillId="0" borderId="0" xfId="30" applyNumberFormat="1" applyFont="1" applyFill="1" applyBorder="1" applyAlignment="1">
      <alignment vertical="center"/>
    </xf>
    <xf numFmtId="0" fontId="36" fillId="0" borderId="0" xfId="16" applyNumberFormat="1" applyFont="1" applyFill="1" applyBorder="1" applyAlignment="1">
      <alignment wrapText="1"/>
    </xf>
    <xf numFmtId="0" fontId="36" fillId="0" borderId="0" xfId="16" applyNumberFormat="1" applyFont="1" applyFill="1" applyBorder="1" applyAlignment="1">
      <alignment vertical="center" wrapText="1"/>
    </xf>
    <xf numFmtId="0" fontId="36" fillId="0" borderId="0" xfId="16" applyNumberFormat="1" applyFont="1" applyFill="1" applyBorder="1" applyAlignment="1">
      <alignment vertical="center" wrapText="1"/>
    </xf>
    <xf numFmtId="0" fontId="36" fillId="0" borderId="0" xfId="16" applyNumberFormat="1" applyFont="1" applyFill="1" applyBorder="1" applyAlignment="1">
      <alignment wrapText="1"/>
    </xf>
    <xf numFmtId="0" fontId="36" fillId="0" borderId="22" xfId="16" applyNumberFormat="1" applyFont="1" applyFill="1" applyBorder="1" applyAlignment="1">
      <alignment vertical="center" wrapText="1"/>
    </xf>
    <xf numFmtId="0" fontId="36" fillId="0" borderId="23" xfId="16" applyNumberFormat="1" applyFont="1" applyFill="1" applyBorder="1" applyAlignment="1">
      <alignment wrapText="1"/>
    </xf>
    <xf numFmtId="0" fontId="36" fillId="0" borderId="0" xfId="16" applyNumberFormat="1" applyFont="1" applyFill="1" applyBorder="1" applyAlignment="1">
      <alignment wrapText="1"/>
    </xf>
    <xf numFmtId="0" fontId="38" fillId="0" borderId="24" xfId="16" applyNumberFormat="1" applyFont="1" applyFill="1" applyBorder="1" applyAlignment="1">
      <alignment vertical="center" wrapText="1"/>
    </xf>
    <xf numFmtId="0" fontId="6" fillId="0" borderId="0" xfId="16" applyNumberFormat="1" applyFont="1" applyFill="1" applyBorder="1" applyAlignment="1">
      <alignment horizontal="left" vertical="center" wrapText="1"/>
    </xf>
    <xf numFmtId="0" fontId="23" fillId="0" borderId="0" xfId="40" applyNumberFormat="1" applyFont="1" applyFill="1" applyBorder="1" applyAlignment="1">
      <alignment horizontal="right" vertical="center" indent="1"/>
    </xf>
    <xf numFmtId="0" fontId="23" fillId="0" borderId="0" xfId="40" applyNumberFormat="1" applyFont="1" applyFill="1" applyBorder="1" applyAlignment="1">
      <alignment vertical="center" wrapText="1"/>
    </xf>
    <xf numFmtId="0" fontId="36" fillId="0" borderId="25" xfId="16" applyNumberFormat="1" applyFont="1" applyFill="1" applyBorder="1" applyAlignment="1">
      <alignment wrapText="1"/>
    </xf>
    <xf numFmtId="0" fontId="14" fillId="0" borderId="0" xfId="10" applyNumberFormat="1" applyFont="1" applyFill="1" applyBorder="1" applyAlignment="1" applyProtection="1">
      <alignment horizontal="left" vertical="center" wrapText="1"/>
    </xf>
    <xf numFmtId="0" fontId="6" fillId="0" borderId="0" xfId="33" applyNumberFormat="1" applyFont="1" applyFill="1" applyBorder="1" applyAlignment="1">
      <alignment horizontal="left" vertical="center" wrapText="1"/>
    </xf>
    <xf numFmtId="0" fontId="36" fillId="0" borderId="24" xfId="16" applyNumberFormat="1" applyFont="1" applyFill="1" applyBorder="1" applyAlignment="1">
      <alignment vertical="center" wrapText="1"/>
    </xf>
    <xf numFmtId="0" fontId="36" fillId="0" borderId="0" xfId="16" applyNumberFormat="1" applyFont="1" applyFill="1" applyBorder="1" applyAlignment="1">
      <alignment wrapText="1"/>
    </xf>
    <xf numFmtId="0" fontId="36" fillId="0" borderId="0" xfId="16" applyNumberFormat="1" applyFont="1" applyFill="1" applyBorder="1" applyAlignment="1">
      <alignment wrapText="1"/>
    </xf>
    <xf numFmtId="0" fontId="38" fillId="0" borderId="24" xfId="16" applyNumberFormat="1" applyFont="1" applyFill="1" applyBorder="1" applyAlignment="1">
      <alignment vertical="center" wrapText="1"/>
    </xf>
    <xf numFmtId="0" fontId="6" fillId="0" borderId="0" xfId="14" applyNumberFormat="1" applyFont="1" applyFill="1" applyBorder="1" applyAlignment="1">
      <alignment horizontal="left" vertical="center" wrapText="1"/>
    </xf>
    <xf numFmtId="0" fontId="23" fillId="0" borderId="0" xfId="40" applyNumberFormat="1" applyFont="1" applyFill="1" applyBorder="1" applyAlignment="1">
      <alignment vertical="top" wrapText="1"/>
    </xf>
    <xf numFmtId="0" fontId="23" fillId="0" borderId="0" xfId="40" applyNumberFormat="1" applyFont="1" applyFill="1" applyBorder="1" applyAlignment="1">
      <alignment horizontal="right" vertical="top" indent="1"/>
    </xf>
    <xf numFmtId="49" fontId="36" fillId="0" borderId="0" xfId="20" applyNumberFormat="1" applyFont="1" applyFill="1" applyBorder="1" applyAlignment="1">
      <alignment wrapText="1"/>
    </xf>
    <xf numFmtId="49" fontId="36" fillId="0" borderId="0" xfId="20" applyNumberFormat="1" applyFont="1" applyFill="1" applyBorder="1" applyAlignment="1">
      <alignment wrapText="1"/>
    </xf>
    <xf numFmtId="49" fontId="38" fillId="0" borderId="24" xfId="20" applyNumberFormat="1" applyFont="1" applyFill="1" applyBorder="1" applyAlignment="1">
      <alignment vertical="center" wrapText="1"/>
    </xf>
    <xf numFmtId="49" fontId="36" fillId="0" borderId="25" xfId="20" applyNumberFormat="1" applyFont="1" applyFill="1" applyBorder="1" applyAlignment="1">
      <alignment wrapText="1"/>
    </xf>
    <xf numFmtId="49" fontId="36" fillId="0" borderId="0" xfId="15" applyNumberFormat="1" applyFont="1" applyFill="1" applyBorder="1" applyAlignment="1">
      <alignment wrapText="1"/>
    </xf>
    <xf numFmtId="49" fontId="36" fillId="0" borderId="0" xfId="15" applyNumberFormat="1" applyFont="1" applyFill="1" applyBorder="1" applyAlignment="1">
      <alignment wrapText="1"/>
    </xf>
    <xf numFmtId="49" fontId="38" fillId="0" borderId="24" xfId="15" applyNumberFormat="1" applyFont="1" applyFill="1" applyBorder="1" applyAlignment="1">
      <alignment vertical="center" wrapText="1"/>
    </xf>
    <xf numFmtId="49" fontId="36" fillId="0" borderId="25" xfId="15" applyNumberFormat="1" applyFont="1" applyFill="1" applyBorder="1" applyAlignment="1">
      <alignment wrapText="1"/>
    </xf>
    <xf numFmtId="49" fontId="27" fillId="3" borderId="0" xfId="20" applyNumberFormat="1" applyFont="1" applyFill="1" applyBorder="1" applyAlignment="1">
      <alignment horizontal="left" vertical="center" wrapText="1"/>
    </xf>
    <xf numFmtId="49" fontId="27" fillId="3" borderId="0" xfId="20" applyNumberFormat="1" applyFont="1" applyFill="1" applyBorder="1" applyAlignment="1">
      <alignment horizontal="left" vertical="center" wrapText="1" indent="1"/>
    </xf>
    <xf numFmtId="49" fontId="27" fillId="11" borderId="26" xfId="20" applyNumberFormat="1" applyFont="1" applyFill="1" applyBorder="1" applyAlignment="1">
      <alignment horizontal="center" vertical="center" wrapText="1"/>
    </xf>
    <xf numFmtId="49" fontId="27" fillId="5" borderId="26" xfId="20" applyNumberFormat="1" applyFont="1" applyFill="1" applyBorder="1" applyAlignment="1">
      <alignment horizontal="center" vertical="center" wrapText="1"/>
    </xf>
    <xf numFmtId="49" fontId="27" fillId="4" borderId="27" xfId="20" applyNumberFormat="1" applyFont="1" applyFill="1" applyBorder="1" applyAlignment="1">
      <alignment horizontal="center" vertical="center" wrapText="1"/>
    </xf>
    <xf numFmtId="49" fontId="27" fillId="6" borderId="28" xfId="20" applyNumberFormat="1" applyFont="1" applyFill="1" applyBorder="1" applyAlignment="1">
      <alignment horizontal="center" vertical="center" wrapText="1"/>
    </xf>
    <xf numFmtId="49" fontId="40" fillId="0" borderId="0" xfId="20" applyNumberFormat="1" applyFont="1" applyFill="1" applyBorder="1" applyAlignment="1">
      <alignment horizontal="left" vertical="center" wrapText="1"/>
    </xf>
    <xf numFmtId="0" fontId="41" fillId="0" borderId="0" xfId="16" applyNumberFormat="1" applyFont="1" applyFill="1" applyBorder="1" applyAlignment="1">
      <alignment wrapText="1"/>
    </xf>
    <xf numFmtId="0" fontId="38" fillId="0" borderId="29" xfId="16" applyNumberFormat="1" applyFont="1" applyFill="1" applyBorder="1" applyAlignment="1">
      <alignment vertical="center" wrapText="1"/>
    </xf>
    <xf numFmtId="0" fontId="36" fillId="0" borderId="30" xfId="16" applyNumberFormat="1" applyFont="1" applyFill="1" applyBorder="1" applyAlignment="1">
      <alignment wrapText="1"/>
    </xf>
    <xf numFmtId="49" fontId="6" fillId="0" borderId="0" xfId="20" applyNumberFormat="1" applyFont="1" applyFill="1" applyBorder="1" applyAlignment="1">
      <alignment vertical="top" wrapText="1"/>
    </xf>
    <xf numFmtId="0" fontId="42" fillId="0" borderId="0" xfId="16" applyNumberFormat="1" applyFont="1" applyFill="1" applyBorder="1" applyAlignment="1">
      <alignment wrapText="1"/>
    </xf>
    <xf numFmtId="49" fontId="6" fillId="0" borderId="0" xfId="20" applyNumberFormat="1" applyFont="1" applyFill="1" applyBorder="1" applyAlignment="1">
      <alignment vertical="top" wrapText="1"/>
    </xf>
    <xf numFmtId="49" fontId="6" fillId="0" borderId="0" xfId="20" applyNumberFormat="1" applyFont="1" applyFill="1" applyBorder="1" applyAlignment="1">
      <alignment vertical="center" wrapText="1"/>
    </xf>
    <xf numFmtId="0" fontId="43" fillId="0" borderId="0" xfId="16" applyNumberFormat="1" applyFont="1" applyFill="1" applyBorder="1" applyAlignment="1">
      <alignment wrapText="1"/>
    </xf>
    <xf numFmtId="0" fontId="37" fillId="0" borderId="0" xfId="16" applyNumberFormat="1" applyFont="1" applyFill="1" applyBorder="1" applyAlignment="1">
      <alignment wrapText="1"/>
    </xf>
    <xf numFmtId="0" fontId="37" fillId="0" borderId="0" xfId="16" applyNumberFormat="1" applyFont="1" applyFill="1" applyBorder="1" applyAlignment="1">
      <alignment vertical="center" wrapText="1"/>
    </xf>
    <xf numFmtId="0" fontId="37" fillId="0" borderId="0" xfId="16" applyNumberFormat="1" applyFont="1" applyFill="1" applyBorder="1" applyAlignment="1">
      <alignment horizontal="left" vertical="center" wrapText="1"/>
    </xf>
    <xf numFmtId="0" fontId="43" fillId="0" borderId="0" xfId="16" applyNumberFormat="1" applyFont="1" applyFill="1" applyBorder="1" applyAlignment="1">
      <alignment wrapText="1"/>
    </xf>
    <xf numFmtId="0" fontId="44" fillId="0" borderId="0" xfId="16" applyNumberFormat="1" applyFont="1" applyFill="1" applyBorder="1" applyAlignment="1">
      <alignment wrapText="1"/>
    </xf>
    <xf numFmtId="0" fontId="35" fillId="0" borderId="0" xfId="13" applyNumberFormat="1" applyFont="1" applyFill="1" applyBorder="1" applyAlignment="1" applyProtection="1">
      <alignment wrapText="1"/>
    </xf>
    <xf numFmtId="0" fontId="6" fillId="3" borderId="0" xfId="31" applyNumberFormat="1" applyFont="1" applyFill="1" applyBorder="1" applyAlignment="1">
      <alignment horizontal="center" vertical="center" wrapText="1"/>
    </xf>
    <xf numFmtId="49" fontId="6" fillId="0" borderId="0" xfId="30" applyNumberFormat="1" applyFont="1" applyFill="1" applyBorder="1" applyAlignment="1">
      <alignment horizontal="left" vertical="center" wrapText="1" indent="2"/>
    </xf>
    <xf numFmtId="49" fontId="6" fillId="0" borderId="0" xfId="30" applyNumberFormat="1" applyFont="1" applyFill="1" applyBorder="1" applyAlignment="1">
      <alignment horizontal="right" vertical="center" wrapText="1" indent="2"/>
    </xf>
    <xf numFmtId="0" fontId="24" fillId="0" borderId="2" xfId="37" applyNumberFormat="1" applyFont="1" applyFill="1" applyBorder="1" applyAlignment="1">
      <alignment horizontal="left" vertical="center" wrapText="1" indent="2"/>
    </xf>
    <xf numFmtId="0" fontId="24" fillId="0" borderId="31" xfId="37" applyNumberFormat="1" applyFont="1" applyFill="1" applyBorder="1" applyAlignment="1">
      <alignment horizontal="center" vertical="center" wrapText="1"/>
    </xf>
    <xf numFmtId="0" fontId="24" fillId="0" borderId="7" xfId="37" applyNumberFormat="1" applyFont="1" applyFill="1" applyBorder="1" applyAlignment="1">
      <alignment horizontal="right" vertical="center" wrapText="1" indent="2"/>
    </xf>
    <xf numFmtId="0" fontId="10" fillId="0" borderId="0" xfId="16" applyNumberFormat="1" applyFont="1" applyFill="1" applyBorder="1" applyAlignment="1">
      <alignment wrapText="1"/>
    </xf>
    <xf numFmtId="0" fontId="10" fillId="0" borderId="30" xfId="16" applyNumberFormat="1" applyFont="1" applyFill="1" applyBorder="1" applyAlignment="1">
      <alignment wrapText="1"/>
    </xf>
    <xf numFmtId="0" fontId="20" fillId="0" borderId="32" xfId="16" applyNumberFormat="1" applyFont="1" applyFill="1" applyBorder="1" applyAlignment="1">
      <alignment vertical="center" wrapText="1"/>
    </xf>
    <xf numFmtId="0" fontId="10" fillId="0" borderId="0" xfId="16" applyNumberFormat="1" applyFont="1" applyFill="1" applyBorder="1" applyAlignment="1">
      <alignment wrapText="1"/>
    </xf>
    <xf numFmtId="0" fontId="10" fillId="0" borderId="0" xfId="16" applyNumberFormat="1" applyFont="1" applyFill="1" applyBorder="1" applyAlignment="1">
      <alignment wrapText="1"/>
    </xf>
    <xf numFmtId="0" fontId="10" fillId="0" borderId="29" xfId="16" applyNumberFormat="1" applyFont="1" applyFill="1" applyBorder="1" applyAlignment="1">
      <alignment vertical="center" wrapText="1"/>
    </xf>
    <xf numFmtId="0" fontId="45" fillId="0" borderId="0" xfId="16" applyNumberFormat="1" applyFont="1" applyFill="1" applyBorder="1" applyAlignment="1">
      <alignment wrapText="1"/>
    </xf>
    <xf numFmtId="0" fontId="14" fillId="0" borderId="0" xfId="13" applyNumberFormat="1" applyFont="1" applyFill="1" applyBorder="1" applyAlignment="1" applyProtection="1">
      <alignment wrapText="1"/>
    </xf>
    <xf numFmtId="0" fontId="10" fillId="0" borderId="0" xfId="16" applyNumberFormat="1" applyFont="1" applyFill="1" applyBorder="1" applyAlignment="1">
      <alignment vertical="center" wrapText="1"/>
    </xf>
    <xf numFmtId="0" fontId="10" fillId="0" borderId="0" xfId="16" applyNumberFormat="1" applyFont="1" applyFill="1" applyBorder="1" applyAlignment="1">
      <alignment vertical="center" wrapText="1"/>
    </xf>
    <xf numFmtId="0" fontId="10" fillId="0" borderId="0" xfId="16" applyNumberFormat="1" applyFont="1" applyFill="1" applyBorder="1" applyAlignment="1">
      <alignment wrapText="1"/>
    </xf>
    <xf numFmtId="0" fontId="11" fillId="0" borderId="0" xfId="16" applyNumberFormat="1" applyFont="1" applyFill="1" applyBorder="1" applyAlignment="1">
      <alignment horizontal="left" vertical="center" wrapText="1"/>
    </xf>
    <xf numFmtId="0" fontId="11" fillId="0" borderId="0" xfId="16" applyNumberFormat="1" applyFont="1" applyFill="1" applyBorder="1" applyAlignment="1">
      <alignment vertical="center" wrapText="1"/>
    </xf>
    <xf numFmtId="0" fontId="11" fillId="0" borderId="0" xfId="16" applyNumberFormat="1" applyFont="1" applyFill="1" applyBorder="1" applyAlignment="1">
      <alignment wrapText="1"/>
    </xf>
    <xf numFmtId="0" fontId="46" fillId="0" borderId="0" xfId="16" applyNumberFormat="1" applyFont="1" applyFill="1" applyBorder="1" applyAlignment="1">
      <alignment wrapText="1"/>
    </xf>
    <xf numFmtId="0" fontId="10" fillId="0" borderId="24" xfId="16" applyNumberFormat="1" applyFont="1" applyFill="1" applyBorder="1" applyAlignment="1">
      <alignment vertical="center" wrapText="1"/>
    </xf>
    <xf numFmtId="0" fontId="10" fillId="0" borderId="23" xfId="16" applyNumberFormat="1" applyFont="1" applyFill="1" applyBorder="1" applyAlignment="1">
      <alignment wrapText="1"/>
    </xf>
    <xf numFmtId="0" fontId="10" fillId="0" borderId="33" xfId="27" applyNumberFormat="1" applyFont="1" applyFill="1" applyBorder="1" applyAlignment="1">
      <alignment wrapText="1"/>
    </xf>
    <xf numFmtId="0" fontId="10" fillId="0" borderId="22" xfId="16" applyNumberFormat="1" applyFont="1" applyFill="1" applyBorder="1" applyAlignment="1">
      <alignment vertical="center" wrapText="1"/>
    </xf>
    <xf numFmtId="0" fontId="10" fillId="0" borderId="25" xfId="16" applyNumberFormat="1" applyFont="1" applyFill="1" applyBorder="1" applyAlignment="1">
      <alignment vertical="center" wrapText="1"/>
    </xf>
    <xf numFmtId="0" fontId="55" fillId="0" borderId="0" xfId="0" applyNumberFormat="1" applyFont="1" applyFill="1" applyBorder="1" applyAlignment="1">
      <alignment horizontal="left" vertical="center" wrapText="1"/>
    </xf>
    <xf numFmtId="0" fontId="10" fillId="0" borderId="0" xfId="16" applyNumberFormat="1" applyFont="1" applyFill="1" applyBorder="1" applyAlignment="1">
      <alignment vertical="center" wrapText="1"/>
    </xf>
    <xf numFmtId="49" fontId="6" fillId="3" borderId="0" xfId="42" applyNumberFormat="1" applyFont="1" applyFill="1" applyBorder="1" applyAlignment="1">
      <alignment horizontal="center" vertical="center" wrapText="1"/>
    </xf>
    <xf numFmtId="49" fontId="23" fillId="3" borderId="0" xfId="43" applyNumberFormat="1" applyFont="1" applyFill="1" applyBorder="1" applyAlignment="1">
      <alignment vertical="center" wrapText="1"/>
    </xf>
    <xf numFmtId="49" fontId="6" fillId="3" borderId="0" xfId="42" applyNumberFormat="1" applyFont="1" applyFill="1" applyBorder="1" applyAlignment="1">
      <alignment horizontal="right" vertical="center" wrapText="1" indent="1"/>
    </xf>
    <xf numFmtId="0" fontId="6" fillId="0" borderId="0" xfId="31" applyNumberFormat="1" applyFont="1" applyFill="1" applyBorder="1" applyAlignment="1">
      <alignment horizontal="right" vertical="center" wrapText="1" indent="2"/>
    </xf>
    <xf numFmtId="0" fontId="23" fillId="3" borderId="0" xfId="36" applyNumberFormat="1" applyFont="1" applyFill="1" applyBorder="1" applyAlignment="1">
      <alignment horizontal="right" vertical="center" wrapText="1" indent="1"/>
    </xf>
    <xf numFmtId="49" fontId="6" fillId="3" borderId="0" xfId="42" applyNumberFormat="1" applyFont="1" applyFill="1" applyBorder="1" applyAlignment="1">
      <alignment horizontal="right" vertical="center" wrapText="1" indent="2"/>
    </xf>
    <xf numFmtId="0" fontId="6" fillId="3" borderId="0" xfId="42" applyNumberFormat="1" applyFont="1" applyFill="1" applyBorder="1" applyAlignment="1">
      <alignment horizontal="right" vertical="center" wrapText="1" indent="1"/>
    </xf>
    <xf numFmtId="49" fontId="23" fillId="3" borderId="0" xfId="43" applyNumberFormat="1" applyFont="1" applyFill="1" applyBorder="1" applyAlignment="1">
      <alignment horizontal="right" vertical="center" wrapText="1" indent="1"/>
    </xf>
    <xf numFmtId="0" fontId="8" fillId="3" borderId="0" xfId="36" applyNumberFormat="1" applyFont="1" applyFill="1" applyBorder="1" applyAlignment="1">
      <alignment horizontal="right" vertical="center" wrapText="1" indent="1"/>
    </xf>
    <xf numFmtId="0" fontId="48" fillId="0" borderId="0" xfId="31" applyNumberFormat="1" applyFont="1" applyFill="1" applyBorder="1" applyAlignment="1">
      <alignment vertical="center" wrapText="1"/>
    </xf>
    <xf numFmtId="0" fontId="48" fillId="0" borderId="0" xfId="31" applyNumberFormat="1" applyFont="1" applyFill="1" applyBorder="1" applyAlignment="1">
      <alignment horizontal="left" vertical="center" wrapText="1"/>
    </xf>
    <xf numFmtId="0" fontId="48" fillId="0" borderId="0" xfId="31" applyNumberFormat="1" applyFont="1" applyFill="1" applyBorder="1" applyAlignment="1">
      <alignment vertical="center" wrapText="1"/>
    </xf>
    <xf numFmtId="49" fontId="49" fillId="3" borderId="0" xfId="42" applyNumberFormat="1" applyFont="1" applyFill="1" applyBorder="1" applyAlignment="1">
      <alignment horizontal="center" vertical="center" wrapText="1"/>
    </xf>
    <xf numFmtId="0" fontId="49" fillId="8" borderId="0" xfId="31" applyNumberFormat="1" applyFont="1" applyFill="1" applyBorder="1" applyAlignment="1">
      <alignment vertical="center" wrapText="1"/>
    </xf>
    <xf numFmtId="0" fontId="49" fillId="0" borderId="0" xfId="31" applyNumberFormat="1" applyFont="1" applyFill="1" applyBorder="1" applyAlignment="1">
      <alignment vertical="center" wrapText="1"/>
    </xf>
    <xf numFmtId="0" fontId="49" fillId="3" borderId="0" xfId="31" applyNumberFormat="1" applyFont="1" applyFill="1" applyBorder="1" applyAlignment="1">
      <alignment vertical="center" wrapText="1"/>
    </xf>
    <xf numFmtId="0" fontId="23" fillId="0" borderId="34" xfId="16" applyNumberFormat="1" applyFont="1" applyFill="1" applyBorder="1" applyAlignment="1">
      <alignment horizontal="justify" vertical="top" wrapText="1"/>
    </xf>
    <xf numFmtId="0" fontId="27" fillId="0" borderId="0" xfId="27" applyNumberFormat="1" applyFont="1" applyFill="1" applyBorder="1" applyAlignment="1">
      <alignment horizontal="right" vertical="top" wrapText="1"/>
    </xf>
    <xf numFmtId="0" fontId="6" fillId="0" borderId="0" xfId="31" applyNumberFormat="1" applyFont="1" applyFill="1" applyBorder="1" applyAlignment="1">
      <alignment horizontal="center" vertical="center" wrapText="1"/>
    </xf>
    <xf numFmtId="0" fontId="6" fillId="3" borderId="35" xfId="36" applyNumberFormat="1" applyFont="1" applyFill="1" applyBorder="1" applyAlignment="1">
      <alignment vertical="center" wrapText="1"/>
    </xf>
    <xf numFmtId="0" fontId="56" fillId="0" borderId="36" xfId="10" applyNumberFormat="1" applyFont="1" applyFill="1" applyBorder="1" applyAlignment="1" applyProtection="1">
      <alignment horizontal="left" vertical="center" wrapText="1" indent="1"/>
    </xf>
    <xf numFmtId="0" fontId="6" fillId="0" borderId="37" xfId="31" applyNumberFormat="1" applyFont="1" applyFill="1" applyBorder="1" applyAlignment="1">
      <alignment vertical="center" wrapText="1"/>
    </xf>
    <xf numFmtId="0" fontId="6" fillId="3" borderId="38" xfId="36" applyNumberFormat="1" applyFont="1" applyFill="1" applyBorder="1" applyAlignment="1">
      <alignment vertical="center" wrapText="1"/>
    </xf>
    <xf numFmtId="0" fontId="6" fillId="0" borderId="39" xfId="31" applyNumberFormat="1" applyFont="1" applyFill="1" applyBorder="1" applyAlignment="1">
      <alignment vertical="center" wrapText="1"/>
    </xf>
    <xf numFmtId="0" fontId="11" fillId="3" borderId="38" xfId="42" applyNumberFormat="1" applyFont="1" applyFill="1" applyBorder="1" applyAlignment="1">
      <alignment horizontal="center" vertical="center" wrapText="1"/>
    </xf>
    <xf numFmtId="0" fontId="6" fillId="8" borderId="39" xfId="31" applyNumberFormat="1" applyFont="1" applyFill="1" applyBorder="1" applyAlignment="1">
      <alignment vertical="center" wrapText="1"/>
    </xf>
    <xf numFmtId="0" fontId="6" fillId="0" borderId="38" xfId="31" applyNumberFormat="1" applyFont="1" applyFill="1" applyBorder="1" applyAlignment="1">
      <alignment vertical="center" wrapText="1"/>
    </xf>
    <xf numFmtId="0" fontId="6" fillId="3" borderId="39" xfId="31" applyNumberFormat="1" applyFont="1" applyFill="1" applyBorder="1" applyAlignment="1">
      <alignment vertical="center" wrapText="1"/>
    </xf>
    <xf numFmtId="0" fontId="47" fillId="3" borderId="39" xfId="42" applyNumberFormat="1" applyFont="1" applyFill="1" applyBorder="1" applyAlignment="1">
      <alignment horizontal="center" vertical="top" wrapText="1"/>
    </xf>
    <xf numFmtId="0" fontId="6" fillId="3" borderId="39" xfId="42" applyNumberFormat="1" applyFont="1" applyFill="1" applyBorder="1" applyAlignment="1">
      <alignment horizontal="center" vertical="center" wrapText="1"/>
    </xf>
    <xf numFmtId="0" fontId="48" fillId="3" borderId="38" xfId="42" applyNumberFormat="1" applyFont="1" applyFill="1" applyBorder="1" applyAlignment="1">
      <alignment horizontal="center" vertical="center" wrapText="1"/>
    </xf>
    <xf numFmtId="0" fontId="49" fillId="3" borderId="39" xfId="42" applyNumberFormat="1" applyFont="1" applyFill="1" applyBorder="1" applyAlignment="1">
      <alignment horizontal="center" vertical="center" wrapText="1"/>
    </xf>
    <xf numFmtId="0" fontId="49" fillId="3" borderId="39" xfId="31" applyNumberFormat="1" applyFont="1" applyFill="1" applyBorder="1" applyAlignment="1">
      <alignment vertical="center" wrapText="1"/>
    </xf>
    <xf numFmtId="0" fontId="6" fillId="3" borderId="40" xfId="36" applyNumberFormat="1" applyFont="1" applyFill="1" applyBorder="1" applyAlignment="1">
      <alignment vertical="center" wrapText="1"/>
    </xf>
    <xf numFmtId="0" fontId="6" fillId="3" borderId="41" xfId="36" applyNumberFormat="1" applyFont="1" applyFill="1" applyBorder="1" applyAlignment="1">
      <alignment vertical="center" wrapText="1"/>
    </xf>
    <xf numFmtId="0" fontId="6" fillId="3" borderId="41" xfId="36" applyNumberFormat="1" applyFont="1" applyFill="1" applyBorder="1" applyAlignment="1">
      <alignment horizontal="center" vertical="center" wrapText="1"/>
    </xf>
    <xf numFmtId="0" fontId="6" fillId="3" borderId="42" xfId="36" applyNumberFormat="1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vertical="top" wrapText="1"/>
    </xf>
    <xf numFmtId="49" fontId="53" fillId="0" borderId="0" xfId="0" applyNumberFormat="1" applyFont="1" applyFill="1" applyBorder="1"/>
    <xf numFmtId="49" fontId="54" fillId="0" borderId="0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>
      <alignment horizontal="right" vertical="top"/>
    </xf>
    <xf numFmtId="0" fontId="14" fillId="3" borderId="0" xfId="10" applyNumberFormat="1" applyFont="1" applyFill="1" applyBorder="1" applyAlignment="1" applyProtection="1">
      <alignment horizontal="center" vertical="center" wrapText="1"/>
    </xf>
    <xf numFmtId="0" fontId="32" fillId="3" borderId="0" xfId="0" applyNumberFormat="1" applyFont="1" applyFill="1" applyBorder="1" applyAlignment="1">
      <alignment horizontal="left" vertical="center" wrapText="1"/>
    </xf>
    <xf numFmtId="49" fontId="26" fillId="3" borderId="0" xfId="0" applyNumberFormat="1" applyFont="1" applyFill="1" applyBorder="1" applyAlignment="1">
      <alignment horizontal="center" vertical="center" wrapText="1"/>
    </xf>
    <xf numFmtId="0" fontId="8" fillId="3" borderId="0" xfId="0" applyNumberFormat="1" applyFont="1" applyFill="1" applyBorder="1" applyAlignment="1"/>
    <xf numFmtId="49" fontId="8" fillId="3" borderId="43" xfId="0" applyNumberFormat="1" applyFont="1" applyFill="1" applyBorder="1" applyAlignment="1">
      <alignment horizontal="center" vertical="center"/>
    </xf>
    <xf numFmtId="49" fontId="6" fillId="3" borderId="43" xfId="0" applyNumberFormat="1" applyFont="1" applyFill="1" applyBorder="1" applyAlignment="1">
      <alignment horizontal="center" vertical="center"/>
    </xf>
    <xf numFmtId="49" fontId="6" fillId="0" borderId="43" xfId="0" applyNumberFormat="1" applyFont="1" applyFill="1" applyBorder="1" applyAlignment="1">
      <alignment horizontal="center" vertical="center"/>
    </xf>
    <xf numFmtId="49" fontId="1" fillId="0" borderId="43" xfId="0" applyNumberFormat="1" applyFont="1" applyFill="1" applyBorder="1" applyAlignment="1">
      <alignment horizontal="center" vertical="center" wrapText="1"/>
    </xf>
    <xf numFmtId="0" fontId="8" fillId="0" borderId="43" xfId="0" applyNumberFormat="1" applyFont="1" applyFill="1" applyBorder="1" applyAlignment="1">
      <alignment horizontal="center" vertical="center" wrapText="1"/>
    </xf>
    <xf numFmtId="49" fontId="20" fillId="12" borderId="44" xfId="39" applyNumberFormat="1" applyFont="1" applyFill="1" applyBorder="1" applyAlignment="1">
      <alignment horizontal="center"/>
    </xf>
    <xf numFmtId="0" fontId="14" fillId="12" borderId="45" xfId="10" applyNumberFormat="1" applyFont="1" applyFill="1" applyBorder="1" applyAlignment="1" applyProtection="1">
      <alignment vertical="center"/>
    </xf>
    <xf numFmtId="0" fontId="10" fillId="12" borderId="45" xfId="39" applyNumberFormat="1" applyFont="1" applyFill="1" applyBorder="1" applyAlignment="1">
      <alignment horizontal="center"/>
    </xf>
    <xf numFmtId="0" fontId="8" fillId="3" borderId="44" xfId="0" applyNumberFormat="1" applyFont="1" applyFill="1" applyBorder="1" applyAlignment="1">
      <alignment horizontal="center"/>
    </xf>
    <xf numFmtId="0" fontId="6" fillId="3" borderId="45" xfId="0" applyNumberFormat="1" applyFont="1" applyFill="1" applyBorder="1" applyAlignment="1"/>
    <xf numFmtId="0" fontId="10" fillId="12" borderId="46" xfId="39" applyNumberFormat="1" applyFont="1" applyFill="1" applyBorder="1" applyAlignment="1">
      <alignment horizontal="center"/>
    </xf>
    <xf numFmtId="0" fontId="6" fillId="0" borderId="47" xfId="25" applyNumberFormat="1" applyFont="1" applyFill="1" applyBorder="1" applyAlignment="1">
      <alignment vertical="center" wrapText="1"/>
    </xf>
    <xf numFmtId="0" fontId="6" fillId="0" borderId="48" xfId="25" applyNumberFormat="1" applyFont="1" applyFill="1" applyBorder="1" applyAlignment="1">
      <alignment vertical="center" wrapText="1"/>
    </xf>
    <xf numFmtId="49" fontId="6" fillId="0" borderId="49" xfId="0" applyNumberFormat="1" applyFont="1" applyFill="1" applyBorder="1" applyAlignment="1">
      <alignment horizontal="center" vertical="center"/>
    </xf>
    <xf numFmtId="2" fontId="8" fillId="5" borderId="49" xfId="0" applyNumberFormat="1" applyFont="1" applyFill="1" applyBorder="1" applyAlignment="1">
      <alignment horizontal="center" vertical="center"/>
    </xf>
    <xf numFmtId="2" fontId="6" fillId="6" borderId="49" xfId="0" applyNumberFormat="1" applyFont="1" applyFill="1" applyBorder="1" applyAlignment="1" applyProtection="1">
      <alignment horizontal="center" vertical="center"/>
      <protection locked="0"/>
    </xf>
    <xf numFmtId="0" fontId="6" fillId="0" borderId="50" xfId="25" applyNumberFormat="1" applyFont="1" applyFill="1" applyBorder="1" applyAlignment="1">
      <alignment vertical="center" wrapText="1"/>
    </xf>
    <xf numFmtId="0" fontId="8" fillId="6" borderId="51" xfId="0" applyNumberFormat="1" applyFont="1" applyFill="1" applyBorder="1" applyAlignment="1" applyProtection="1">
      <alignment horizontal="center" vertical="center" wrapText="1" shrinkToFit="1"/>
      <protection locked="0"/>
    </xf>
    <xf numFmtId="49" fontId="6" fillId="0" borderId="51" xfId="0" applyNumberFormat="1" applyFont="1" applyFill="1" applyBorder="1" applyAlignment="1">
      <alignment horizontal="center" vertical="center"/>
    </xf>
    <xf numFmtId="49" fontId="26" fillId="3" borderId="45" xfId="0" applyNumberFormat="1" applyFont="1" applyFill="1" applyBorder="1" applyAlignment="1">
      <alignment horizontal="center" vertical="center" wrapText="1"/>
    </xf>
    <xf numFmtId="49" fontId="8" fillId="6" borderId="52" xfId="0" applyNumberFormat="1" applyFont="1" applyFill="1" applyBorder="1" applyAlignment="1" applyProtection="1">
      <alignment horizontal="center" vertical="center" wrapText="1" shrinkToFit="1"/>
      <protection locked="0"/>
    </xf>
    <xf numFmtId="0" fontId="14" fillId="3" borderId="45" xfId="10" applyNumberFormat="1" applyFont="1" applyFill="1" applyBorder="1" applyAlignment="1" applyProtection="1">
      <alignment horizontal="center" vertical="center"/>
    </xf>
    <xf numFmtId="49" fontId="8" fillId="6" borderId="53" xfId="0" applyNumberFormat="1" applyFont="1" applyFill="1" applyBorder="1" applyAlignment="1" applyProtection="1">
      <alignment horizontal="center" vertical="center" wrapText="1" shrinkToFit="1"/>
      <protection locked="0"/>
    </xf>
    <xf numFmtId="0" fontId="11" fillId="0" borderId="54" xfId="25" applyNumberFormat="1" applyFont="1" applyFill="1" applyBorder="1" applyAlignment="1">
      <alignment vertical="center" wrapText="1"/>
    </xf>
    <xf numFmtId="0" fontId="14" fillId="3" borderId="55" xfId="10" applyNumberFormat="1" applyFont="1" applyFill="1" applyBorder="1" applyAlignment="1" applyProtection="1">
      <alignment horizontal="center" vertical="center" wrapText="1"/>
    </xf>
    <xf numFmtId="0" fontId="11" fillId="0" borderId="54" xfId="22" applyNumberFormat="1" applyFont="1" applyFill="1" applyBorder="1" applyAlignment="1">
      <alignment horizontal="center" vertical="center" wrapText="1"/>
    </xf>
    <xf numFmtId="0" fontId="11" fillId="0" borderId="0" xfId="22" applyNumberFormat="1" applyFont="1" applyFill="1" applyBorder="1" applyAlignment="1">
      <alignment horizontal="center" vertical="center" wrapText="1"/>
    </xf>
    <xf numFmtId="0" fontId="6" fillId="3" borderId="55" xfId="0" applyNumberFormat="1" applyFont="1" applyFill="1" applyBorder="1" applyAlignment="1">
      <alignment horizontal="right" vertical="top"/>
    </xf>
    <xf numFmtId="0" fontId="6" fillId="0" borderId="56" xfId="25" applyNumberFormat="1" applyFont="1" applyFill="1" applyBorder="1" applyAlignment="1">
      <alignment vertical="center" wrapText="1"/>
    </xf>
    <xf numFmtId="0" fontId="6" fillId="0" borderId="57" xfId="25" applyNumberFormat="1" applyFont="1" applyFill="1" applyBorder="1" applyAlignment="1">
      <alignment vertical="center" wrapText="1"/>
    </xf>
    <xf numFmtId="0" fontId="6" fillId="0" borderId="58" xfId="25" applyNumberFormat="1" applyFont="1" applyFill="1" applyBorder="1" applyAlignment="1">
      <alignment vertical="center" wrapText="1"/>
    </xf>
    <xf numFmtId="0" fontId="6" fillId="0" borderId="59" xfId="25" applyNumberFormat="1" applyFont="1" applyFill="1" applyBorder="1" applyAlignment="1">
      <alignment vertical="center" wrapText="1"/>
    </xf>
    <xf numFmtId="0" fontId="6" fillId="0" borderId="60" xfId="25" applyNumberFormat="1" applyFont="1" applyFill="1" applyBorder="1" applyAlignment="1">
      <alignment vertical="center" wrapText="1"/>
    </xf>
    <xf numFmtId="2" fontId="6" fillId="6" borderId="51" xfId="0" applyNumberFormat="1" applyFont="1" applyFill="1" applyBorder="1" applyAlignment="1" applyProtection="1">
      <alignment horizontal="center" vertical="center"/>
      <protection locked="0"/>
    </xf>
    <xf numFmtId="2" fontId="8" fillId="6" borderId="51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Border="1"/>
    <xf numFmtId="49" fontId="26" fillId="3" borderId="61" xfId="0" applyNumberFormat="1" applyFont="1" applyFill="1" applyBorder="1" applyAlignment="1">
      <alignment horizontal="center" vertical="center" wrapText="1"/>
    </xf>
    <xf numFmtId="49" fontId="8" fillId="0" borderId="43" xfId="0" applyNumberFormat="1" applyFont="1" applyFill="1" applyBorder="1" applyAlignment="1">
      <alignment horizontal="center" vertical="center" wrapText="1"/>
    </xf>
    <xf numFmtId="49" fontId="1" fillId="6" borderId="43" xfId="0" applyNumberFormat="1" applyFont="1" applyFill="1" applyBorder="1" applyAlignment="1" applyProtection="1">
      <alignment horizontal="left" vertical="center" wrapText="1" indent="1"/>
      <protection locked="0"/>
    </xf>
    <xf numFmtId="0" fontId="8" fillId="0" borderId="0" xfId="0" applyNumberFormat="1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vertical="top" wrapText="1"/>
    </xf>
    <xf numFmtId="49" fontId="1" fillId="0" borderId="0" xfId="0" applyNumberFormat="1" applyFont="1" applyFill="1" applyBorder="1"/>
    <xf numFmtId="0" fontId="18" fillId="3" borderId="0" xfId="0" applyNumberFormat="1" applyFont="1" applyFill="1" applyBorder="1" applyAlignment="1"/>
    <xf numFmtId="0" fontId="8" fillId="3" borderId="43" xfId="0" applyNumberFormat="1" applyFont="1" applyFill="1" applyBorder="1" applyAlignment="1">
      <alignment horizontal="center" vertical="center" wrapText="1"/>
    </xf>
    <xf numFmtId="4" fontId="8" fillId="5" borderId="43" xfId="0" applyNumberFormat="1" applyFont="1" applyFill="1" applyBorder="1" applyAlignment="1">
      <alignment horizontal="center" vertical="center"/>
    </xf>
    <xf numFmtId="9" fontId="8" fillId="3" borderId="43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center" vertical="center" wrapText="1"/>
    </xf>
    <xf numFmtId="49" fontId="1" fillId="4" borderId="49" xfId="0" applyNumberFormat="1" applyFont="1" applyFill="1" applyBorder="1" applyAlignment="1" applyProtection="1">
      <alignment horizontal="left" vertical="center" wrapText="1" indent="1"/>
      <protection locked="0"/>
    </xf>
    <xf numFmtId="2" fontId="6" fillId="4" borderId="49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49" xfId="0" applyNumberFormat="1" applyFont="1" applyFill="1" applyBorder="1" applyAlignment="1" applyProtection="1">
      <alignment horizontal="center" vertical="center" wrapText="1"/>
      <protection locked="0"/>
    </xf>
    <xf numFmtId="9" fontId="8" fillId="3" borderId="50" xfId="0" applyNumberFormat="1" applyFont="1" applyFill="1" applyBorder="1" applyAlignment="1">
      <alignment horizontal="center" vertical="center" wrapText="1"/>
    </xf>
    <xf numFmtId="4" fontId="6" fillId="3" borderId="45" xfId="0" applyNumberFormat="1" applyFont="1" applyFill="1" applyBorder="1" applyAlignment="1">
      <alignment vertical="center"/>
    </xf>
    <xf numFmtId="4" fontId="6" fillId="3" borderId="56" xfId="0" applyNumberFormat="1" applyFont="1" applyFill="1" applyBorder="1" applyAlignment="1">
      <alignment vertical="center"/>
    </xf>
    <xf numFmtId="49" fontId="6" fillId="12" borderId="44" xfId="0" applyNumberFormat="1" applyFont="1" applyFill="1" applyBorder="1" applyAlignment="1">
      <alignment horizontal="center" vertical="center"/>
    </xf>
    <xf numFmtId="0" fontId="14" fillId="12" borderId="62" xfId="10" applyNumberFormat="1" applyFont="1" applyFill="1" applyBorder="1" applyAlignment="1" applyProtection="1">
      <alignment vertical="center"/>
    </xf>
    <xf numFmtId="0" fontId="10" fillId="12" borderId="63" xfId="39" applyNumberFormat="1" applyFont="1" applyFill="1" applyBorder="1"/>
    <xf numFmtId="0" fontId="10" fillId="12" borderId="63" xfId="39" applyNumberFormat="1" applyFont="1" applyFill="1" applyBorder="1"/>
    <xf numFmtId="0" fontId="10" fillId="12" borderId="64" xfId="39" applyNumberFormat="1" applyFont="1" applyFill="1" applyBorder="1"/>
    <xf numFmtId="0" fontId="10" fillId="12" borderId="0" xfId="39" applyNumberFormat="1" applyFont="1" applyFill="1" applyBorder="1"/>
    <xf numFmtId="0" fontId="10" fillId="12" borderId="65" xfId="39" applyNumberFormat="1" applyFont="1" applyFill="1" applyBorder="1"/>
    <xf numFmtId="0" fontId="14" fillId="12" borderId="57" xfId="10" applyNumberFormat="1" applyFont="1" applyFill="1" applyBorder="1" applyAlignment="1" applyProtection="1">
      <alignment vertical="center"/>
    </xf>
    <xf numFmtId="0" fontId="10" fillId="12" borderId="57" xfId="39" applyNumberFormat="1" applyFont="1" applyFill="1" applyBorder="1"/>
    <xf numFmtId="0" fontId="10" fillId="12" borderId="57" xfId="39" applyNumberFormat="1" applyFont="1" applyFill="1" applyBorder="1" applyAlignment="1">
      <alignment horizontal="center"/>
    </xf>
    <xf numFmtId="0" fontId="10" fillId="12" borderId="66" xfId="39" applyNumberFormat="1" applyFont="1" applyFill="1" applyBorder="1"/>
    <xf numFmtId="0" fontId="14" fillId="12" borderId="67" xfId="10" applyNumberFormat="1" applyFont="1" applyFill="1" applyBorder="1" applyAlignment="1" applyProtection="1">
      <alignment vertical="center"/>
    </xf>
    <xf numFmtId="0" fontId="14" fillId="12" borderId="63" xfId="10" applyNumberFormat="1" applyFont="1" applyFill="1" applyBorder="1" applyAlignment="1" applyProtection="1">
      <alignment vertical="center"/>
    </xf>
    <xf numFmtId="0" fontId="8" fillId="3" borderId="68" xfId="0" applyNumberFormat="1" applyFont="1" applyFill="1" applyBorder="1" applyAlignment="1">
      <alignment horizontal="left" vertical="center" wrapText="1" indent="1"/>
    </xf>
    <xf numFmtId="49" fontId="1" fillId="0" borderId="69" xfId="0" applyNumberFormat="1" applyFont="1" applyFill="1" applyBorder="1"/>
    <xf numFmtId="0" fontId="8" fillId="3" borderId="69" xfId="0" applyNumberFormat="1" applyFont="1" applyFill="1" applyBorder="1" applyAlignment="1">
      <alignment horizontal="left" vertical="center" wrapText="1" indent="1"/>
    </xf>
    <xf numFmtId="4" fontId="6" fillId="3" borderId="69" xfId="0" applyNumberFormat="1" applyFont="1" applyFill="1" applyBorder="1" applyAlignment="1">
      <alignment vertical="center"/>
    </xf>
    <xf numFmtId="4" fontId="8" fillId="5" borderId="70" xfId="0" applyNumberFormat="1" applyFont="1" applyFill="1" applyBorder="1" applyAlignment="1">
      <alignment horizontal="center" vertical="center"/>
    </xf>
    <xf numFmtId="4" fontId="8" fillId="5" borderId="71" xfId="0" applyNumberFormat="1" applyFont="1" applyFill="1" applyBorder="1" applyAlignment="1">
      <alignment horizontal="center" vertical="center"/>
    </xf>
    <xf numFmtId="0" fontId="10" fillId="0" borderId="0" xfId="18" applyNumberFormat="1" applyFont="1" applyFill="1" applyBorder="1"/>
    <xf numFmtId="0" fontId="1" fillId="0" borderId="0" xfId="24" applyNumberFormat="1" applyFont="1" applyFill="1" applyBorder="1" applyAlignment="1">
      <alignment horizontal="right" vertical="center" wrapText="1"/>
    </xf>
    <xf numFmtId="49" fontId="1" fillId="0" borderId="0" xfId="0" applyNumberFormat="1" applyFont="1" applyFill="1" applyBorder="1" applyAlignment="1">
      <alignment vertical="center"/>
    </xf>
    <xf numFmtId="0" fontId="50" fillId="0" borderId="60" xfId="0" applyNumberFormat="1" applyFont="1" applyFill="1" applyBorder="1" applyAlignment="1">
      <alignment vertical="center" wrapText="1"/>
    </xf>
    <xf numFmtId="0" fontId="8" fillId="3" borderId="43" xfId="26" applyNumberFormat="1" applyFont="1" applyFill="1" applyBorder="1" applyAlignment="1">
      <alignment horizontal="center" vertical="center" wrapText="1"/>
    </xf>
    <xf numFmtId="49" fontId="6" fillId="3" borderId="43" xfId="26" applyNumberFormat="1" applyFont="1" applyFill="1" applyBorder="1" applyAlignment="1">
      <alignment horizontal="center" vertical="center" wrapText="1"/>
    </xf>
    <xf numFmtId="0" fontId="6" fillId="3" borderId="43" xfId="26" applyNumberFormat="1" applyFont="1" applyFill="1" applyBorder="1" applyAlignment="1">
      <alignment horizontal="left" vertical="center" wrapText="1" indent="1"/>
    </xf>
    <xf numFmtId="0" fontId="6" fillId="3" borderId="43" xfId="36" applyNumberFormat="1" applyFont="1" applyFill="1" applyBorder="1" applyAlignment="1">
      <alignment horizontal="center" vertical="center" wrapText="1"/>
    </xf>
    <xf numFmtId="49" fontId="6" fillId="3" borderId="43" xfId="26" applyNumberFormat="1" applyFont="1" applyFill="1" applyBorder="1" applyAlignment="1">
      <alignment vertical="center" wrapText="1"/>
    </xf>
    <xf numFmtId="0" fontId="6" fillId="3" borderId="44" xfId="26" applyNumberFormat="1" applyFont="1" applyFill="1" applyBorder="1" applyAlignment="1">
      <alignment vertical="center"/>
    </xf>
    <xf numFmtId="0" fontId="6" fillId="6" borderId="51" xfId="36" applyNumberFormat="1" applyFont="1" applyFill="1" applyBorder="1" applyAlignment="1" applyProtection="1">
      <alignment horizontal="center" vertical="center" wrapText="1"/>
      <protection locked="0"/>
    </xf>
    <xf numFmtId="14" fontId="6" fillId="11" borderId="49" xfId="36" applyNumberFormat="1" applyFont="1" applyFill="1" applyBorder="1" applyAlignment="1">
      <alignment horizontal="center" vertical="center" wrapText="1"/>
    </xf>
    <xf numFmtId="49" fontId="6" fillId="6" borderId="49" xfId="26" applyNumberFormat="1" applyFont="1" applyFill="1" applyBorder="1" applyAlignment="1" applyProtection="1">
      <alignment horizontal="center" vertical="center" wrapText="1"/>
      <protection locked="0"/>
    </xf>
    <xf numFmtId="49" fontId="6" fillId="6" borderId="49" xfId="36" applyNumberFormat="1" applyFont="1" applyFill="1" applyBorder="1" applyAlignment="1" applyProtection="1">
      <alignment horizontal="center" vertical="center" wrapText="1"/>
      <protection locked="0"/>
    </xf>
    <xf numFmtId="14" fontId="6" fillId="0" borderId="50" xfId="36" applyNumberFormat="1" applyFont="1" applyFill="1" applyBorder="1" applyAlignment="1">
      <alignment horizontal="center" vertical="center" wrapText="1"/>
    </xf>
    <xf numFmtId="0" fontId="6" fillId="12" borderId="44" xfId="26" applyNumberFormat="1" applyFont="1" applyFill="1" applyBorder="1" applyAlignment="1">
      <alignment horizontal="center" wrapText="1"/>
    </xf>
    <xf numFmtId="0" fontId="14" fillId="12" borderId="45" xfId="12" applyNumberFormat="1" applyFont="1" applyFill="1" applyBorder="1" applyAlignment="1" applyProtection="1">
      <alignment horizontal="left" vertical="center" wrapText="1" indent="1"/>
    </xf>
    <xf numFmtId="0" fontId="6" fillId="12" borderId="56" xfId="26" applyNumberFormat="1" applyFont="1" applyFill="1" applyBorder="1" applyAlignment="1">
      <alignment wrapText="1"/>
    </xf>
    <xf numFmtId="49" fontId="6" fillId="6" borderId="43" xfId="26" applyNumberFormat="1" applyFont="1" applyFill="1" applyBorder="1" applyAlignment="1" applyProtection="1">
      <alignment horizontal="left" vertical="center" wrapText="1" indent="1"/>
      <protection locked="0"/>
    </xf>
    <xf numFmtId="14" fontId="6" fillId="0" borderId="49" xfId="36" applyNumberFormat="1" applyFont="1" applyFill="1" applyBorder="1" applyAlignment="1">
      <alignment horizontal="center" vertical="center" wrapText="1"/>
    </xf>
    <xf numFmtId="0" fontId="6" fillId="4" borderId="51" xfId="36" applyNumberFormat="1" applyFont="1" applyFill="1" applyBorder="1" applyAlignment="1" applyProtection="1">
      <alignment horizontal="center" vertical="center" wrapText="1"/>
      <protection locked="0"/>
    </xf>
    <xf numFmtId="49" fontId="6" fillId="4" borderId="49" xfId="26" applyNumberFormat="1" applyFont="1" applyFill="1" applyBorder="1" applyAlignment="1" applyProtection="1">
      <alignment horizontal="center" vertical="center" wrapText="1"/>
      <protection locked="0"/>
    </xf>
    <xf numFmtId="49" fontId="6" fillId="4" borderId="49" xfId="36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21" applyNumberFormat="1" applyFont="1" applyFill="1" applyBorder="1"/>
    <xf numFmtId="0" fontId="11" fillId="0" borderId="0" xfId="21" applyNumberFormat="1" applyFont="1" applyFill="1" applyBorder="1"/>
    <xf numFmtId="0" fontId="6" fillId="0" borderId="0" xfId="31" applyNumberFormat="1" applyFont="1" applyFill="1" applyBorder="1" applyAlignment="1">
      <alignment vertical="center"/>
    </xf>
    <xf numFmtId="49" fontId="6" fillId="4" borderId="72" xfId="26" applyNumberFormat="1" applyFont="1" applyFill="1" applyBorder="1" applyAlignment="1" applyProtection="1">
      <alignment horizontal="center" vertical="center" wrapText="1"/>
      <protection locked="0"/>
    </xf>
    <xf numFmtId="0" fontId="6" fillId="0" borderId="43" xfId="21" applyNumberFormat="1" applyFont="1" applyFill="1" applyBorder="1" applyAlignment="1">
      <alignment horizontal="center" vertical="center"/>
    </xf>
    <xf numFmtId="0" fontId="1" fillId="0" borderId="69" xfId="0" applyNumberFormat="1" applyFont="1" applyFill="1" applyBorder="1" applyAlignment="1"/>
    <xf numFmtId="0" fontId="1" fillId="0" borderId="73" xfId="0" applyNumberFormat="1" applyFont="1" applyFill="1" applyBorder="1" applyAlignment="1"/>
    <xf numFmtId="49" fontId="6" fillId="6" borderId="50" xfId="26" applyNumberFormat="1" applyFont="1" applyFill="1" applyBorder="1" applyAlignment="1" applyProtection="1">
      <alignment horizontal="center" vertical="center" wrapText="1"/>
      <protection locked="0"/>
    </xf>
    <xf numFmtId="49" fontId="6" fillId="0" borderId="57" xfId="0" applyNumberFormat="1" applyFont="1" applyFill="1" applyBorder="1"/>
    <xf numFmtId="0" fontId="11" fillId="0" borderId="57" xfId="0" applyNumberFormat="1" applyFont="1" applyFill="1" applyBorder="1"/>
    <xf numFmtId="4" fontId="6" fillId="3" borderId="74" xfId="0" applyNumberFormat="1" applyFont="1" applyFill="1" applyBorder="1" applyAlignment="1">
      <alignment vertical="center"/>
    </xf>
    <xf numFmtId="49" fontId="1" fillId="6" borderId="49" xfId="0" applyNumberFormat="1" applyFont="1" applyFill="1" applyBorder="1" applyAlignment="1" applyProtection="1">
      <alignment horizontal="center" vertical="center" wrapText="1"/>
      <protection locked="0"/>
    </xf>
    <xf numFmtId="49" fontId="1" fillId="5" borderId="49" xfId="0" applyNumberFormat="1" applyFont="1" applyFill="1" applyBorder="1" applyAlignment="1">
      <alignment horizontal="center" vertical="center"/>
    </xf>
    <xf numFmtId="49" fontId="1" fillId="13" borderId="59" xfId="0" applyNumberFormat="1" applyFont="1" applyFill="1" applyBorder="1" applyAlignment="1">
      <alignment horizontal="center" vertical="top"/>
    </xf>
    <xf numFmtId="49" fontId="14" fillId="13" borderId="75" xfId="10" applyNumberFormat="1" applyFont="1" applyFill="1" applyBorder="1" applyAlignment="1" applyProtection="1">
      <alignment horizontal="left" vertical="center" indent="1"/>
    </xf>
    <xf numFmtId="49" fontId="1" fillId="13" borderId="76" xfId="0" applyNumberFormat="1" applyFont="1" applyFill="1" applyBorder="1" applyAlignment="1">
      <alignment horizontal="center" vertical="top"/>
    </xf>
    <xf numFmtId="49" fontId="1" fillId="13" borderId="77" xfId="0" applyNumberFormat="1" applyFont="1" applyFill="1" applyBorder="1" applyAlignment="1">
      <alignment horizontal="center" vertical="top"/>
    </xf>
    <xf numFmtId="49" fontId="1" fillId="13" borderId="78" xfId="0" applyNumberFormat="1" applyFont="1" applyFill="1" applyBorder="1" applyAlignment="1">
      <alignment horizontal="center" vertical="top"/>
    </xf>
    <xf numFmtId="49" fontId="39" fillId="0" borderId="0" xfId="15" applyNumberFormat="1" applyFont="1" applyFill="1" applyBorder="1" applyAlignment="1">
      <alignment horizontal="left" vertical="center" wrapText="1"/>
    </xf>
    <xf numFmtId="49" fontId="27" fillId="0" borderId="0" xfId="15" applyNumberFormat="1" applyFont="1" applyFill="1" applyBorder="1" applyAlignment="1">
      <alignment horizontal="left" vertical="top" wrapText="1"/>
    </xf>
    <xf numFmtId="49" fontId="10" fillId="0" borderId="0" xfId="15" applyNumberFormat="1" applyFont="1" applyFill="1" applyBorder="1" applyAlignment="1">
      <alignment horizontal="left" vertical="center" wrapText="1"/>
    </xf>
    <xf numFmtId="49" fontId="10" fillId="0" borderId="0" xfId="15" applyNumberFormat="1" applyFont="1" applyFill="1" applyBorder="1" applyAlignment="1">
      <alignment vertical="center" wrapText="1"/>
    </xf>
    <xf numFmtId="0" fontId="24" fillId="0" borderId="0" xfId="16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vertical="center" wrapText="1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vertical="center"/>
    </xf>
    <xf numFmtId="0" fontId="23" fillId="0" borderId="0" xfId="32" applyNumberFormat="1" applyFont="1" applyFill="1" applyBorder="1" applyAlignment="1">
      <alignment vertical="center" wrapText="1"/>
    </xf>
    <xf numFmtId="0" fontId="57" fillId="0" borderId="0" xfId="32" applyNumberFormat="1" applyFont="1" applyFill="1" applyBorder="1" applyAlignment="1">
      <alignment vertical="center"/>
    </xf>
    <xf numFmtId="0" fontId="58" fillId="0" borderId="0" xfId="32" applyNumberFormat="1" applyFont="1" applyFill="1" applyBorder="1" applyAlignment="1">
      <alignment horizontal="left" vertical="center"/>
    </xf>
    <xf numFmtId="0" fontId="58" fillId="0" borderId="0" xfId="32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49" fontId="29" fillId="0" borderId="0" xfId="11" applyNumberFormat="1" applyFont="1" applyFill="1" applyBorder="1" applyAlignment="1" applyProtection="1">
      <alignment horizontal="center" vertical="center"/>
    </xf>
    <xf numFmtId="0" fontId="8" fillId="3" borderId="0" xfId="26" applyNumberFormat="1" applyFont="1" applyFill="1" applyBorder="1" applyAlignment="1">
      <alignment horizontal="center" vertical="center" wrapText="1"/>
    </xf>
    <xf numFmtId="49" fontId="6" fillId="0" borderId="79" xfId="36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/>
    <xf numFmtId="49" fontId="6" fillId="11" borderId="51" xfId="36" applyNumberFormat="1" applyFont="1" applyFill="1" applyBorder="1" applyAlignment="1">
      <alignment horizontal="center" vertical="center" wrapText="1"/>
    </xf>
    <xf numFmtId="49" fontId="6" fillId="11" borderId="49" xfId="36" applyNumberFormat="1" applyFont="1" applyFill="1" applyBorder="1" applyAlignment="1">
      <alignment horizontal="center" vertical="center" wrapText="1"/>
    </xf>
    <xf numFmtId="49" fontId="14" fillId="13" borderId="62" xfId="10" applyNumberFormat="1" applyFont="1" applyFill="1" applyBorder="1" applyAlignment="1" applyProtection="1">
      <alignment horizontal="left" vertical="center" indent="1"/>
    </xf>
    <xf numFmtId="0" fontId="59" fillId="0" borderId="0" xfId="0" applyNumberFormat="1" applyFont="1" applyFill="1" applyBorder="1" applyAlignment="1">
      <alignment wrapText="1"/>
    </xf>
    <xf numFmtId="49" fontId="1" fillId="0" borderId="0" xfId="36" applyNumberFormat="1" applyFont="1" applyFill="1" applyBorder="1" applyAlignment="1">
      <alignment vertical="center" wrapText="1"/>
    </xf>
    <xf numFmtId="49" fontId="15" fillId="0" borderId="0" xfId="36" applyNumberFormat="1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horizontal="center" vertical="top" wrapText="1"/>
    </xf>
    <xf numFmtId="0" fontId="8" fillId="0" borderId="0" xfId="0" applyNumberFormat="1" applyFont="1" applyFill="1" applyBorder="1" applyAlignment="1">
      <alignment horizontal="center" vertical="center" wrapText="1"/>
    </xf>
    <xf numFmtId="49" fontId="6" fillId="4" borderId="80" xfId="0" applyNumberFormat="1" applyFont="1" applyFill="1" applyBorder="1" applyAlignment="1" applyProtection="1">
      <alignment horizontal="center" vertical="center" wrapText="1"/>
      <protection locked="0"/>
    </xf>
    <xf numFmtId="0" fontId="10" fillId="12" borderId="76" xfId="39" applyNumberFormat="1" applyFont="1" applyFill="1" applyBorder="1" applyAlignment="1">
      <alignment horizontal="center"/>
    </xf>
    <xf numFmtId="2" fontId="6" fillId="4" borderId="51" xfId="0" applyNumberFormat="1" applyFont="1" applyFill="1" applyBorder="1" applyAlignment="1" applyProtection="1">
      <alignment horizontal="center" vertical="center"/>
      <protection locked="0"/>
    </xf>
    <xf numFmtId="1" fontId="6" fillId="4" borderId="51" xfId="0" applyNumberFormat="1" applyFont="1" applyFill="1" applyBorder="1" applyAlignment="1" applyProtection="1">
      <alignment horizontal="center" vertical="center"/>
      <protection locked="0"/>
    </xf>
    <xf numFmtId="2" fontId="6" fillId="4" borderId="81" xfId="0" applyNumberFormat="1" applyFont="1" applyFill="1" applyBorder="1" applyAlignment="1" applyProtection="1">
      <alignment horizontal="center" vertical="center"/>
      <protection locked="0"/>
    </xf>
    <xf numFmtId="2" fontId="6" fillId="4" borderId="49" xfId="0" applyNumberFormat="1" applyFont="1" applyFill="1" applyBorder="1" applyAlignment="1" applyProtection="1">
      <alignment horizontal="center" vertical="center"/>
      <protection locked="0"/>
    </xf>
    <xf numFmtId="1" fontId="6" fillId="4" borderId="49" xfId="0" applyNumberFormat="1" applyFont="1" applyFill="1" applyBorder="1" applyAlignment="1" applyProtection="1">
      <alignment horizontal="center" vertical="center"/>
      <protection locked="0"/>
    </xf>
    <xf numFmtId="2" fontId="6" fillId="4" borderId="82" xfId="0" applyNumberFormat="1" applyFont="1" applyFill="1" applyBorder="1" applyAlignment="1" applyProtection="1">
      <alignment horizontal="center" vertical="center"/>
      <protection locked="0"/>
    </xf>
    <xf numFmtId="49" fontId="6" fillId="3" borderId="43" xfId="0" applyNumberFormat="1" applyFont="1" applyFill="1" applyBorder="1" applyAlignment="1">
      <alignment horizontal="center" vertical="center" wrapText="1"/>
    </xf>
    <xf numFmtId="49" fontId="6" fillId="3" borderId="43" xfId="45" applyNumberFormat="1" applyFont="1" applyFill="1" applyBorder="1" applyAlignment="1">
      <alignment horizontal="center" vertical="center"/>
    </xf>
    <xf numFmtId="0" fontId="6" fillId="3" borderId="43" xfId="45" applyNumberFormat="1" applyFont="1" applyFill="1" applyBorder="1" applyAlignment="1">
      <alignment horizontal="center" vertical="center" wrapText="1"/>
    </xf>
    <xf numFmtId="49" fontId="1" fillId="3" borderId="43" xfId="0" applyNumberFormat="1" applyFont="1" applyFill="1" applyBorder="1" applyAlignment="1">
      <alignment horizontal="center" vertical="center"/>
    </xf>
    <xf numFmtId="0" fontId="6" fillId="0" borderId="43" xfId="0" applyNumberFormat="1" applyFont="1" applyFill="1" applyBorder="1" applyAlignment="1">
      <alignment horizontal="center" vertical="center" wrapText="1"/>
    </xf>
    <xf numFmtId="0" fontId="6" fillId="5" borderId="83" xfId="36" applyNumberFormat="1" applyFont="1" applyFill="1" applyBorder="1" applyAlignment="1">
      <alignment horizontal="center" vertical="center" wrapText="1"/>
    </xf>
    <xf numFmtId="4" fontId="6" fillId="6" borderId="72" xfId="0" applyNumberFormat="1" applyFont="1" applyFill="1" applyBorder="1" applyAlignment="1" applyProtection="1">
      <alignment horizontal="center" vertical="center"/>
      <protection locked="0"/>
    </xf>
    <xf numFmtId="4" fontId="6" fillId="5" borderId="72" xfId="0" applyNumberFormat="1" applyFont="1" applyFill="1" applyBorder="1" applyAlignment="1">
      <alignment horizontal="center" vertical="center"/>
    </xf>
    <xf numFmtId="49" fontId="6" fillId="6" borderId="72" xfId="0" applyNumberFormat="1" applyFont="1" applyFill="1" applyBorder="1" applyAlignment="1" applyProtection="1">
      <alignment horizontal="center" vertical="center" wrapText="1"/>
      <protection locked="0"/>
    </xf>
    <xf numFmtId="166" fontId="6" fillId="6" borderId="72" xfId="0" applyNumberFormat="1" applyFont="1" applyFill="1" applyBorder="1" applyAlignment="1" applyProtection="1">
      <alignment horizontal="center" vertical="center"/>
      <protection locked="0"/>
    </xf>
    <xf numFmtId="4" fontId="6" fillId="4" borderId="72" xfId="0" applyNumberFormat="1" applyFont="1" applyFill="1" applyBorder="1" applyAlignment="1" applyProtection="1">
      <alignment horizontal="center" vertical="center"/>
      <protection locked="0"/>
    </xf>
    <xf numFmtId="166" fontId="6" fillId="5" borderId="72" xfId="0" applyNumberFormat="1" applyFont="1" applyFill="1" applyBorder="1" applyAlignment="1">
      <alignment horizontal="center" vertical="center"/>
    </xf>
    <xf numFmtId="3" fontId="6" fillId="6" borderId="72" xfId="0" applyNumberFormat="1" applyFont="1" applyFill="1" applyBorder="1" applyAlignment="1" applyProtection="1">
      <alignment horizontal="center" vertical="center"/>
      <protection locked="0"/>
    </xf>
    <xf numFmtId="0" fontId="14" fillId="12" borderId="44" xfId="12" applyNumberFormat="1" applyFont="1" applyFill="1" applyBorder="1" applyAlignment="1" applyProtection="1">
      <alignment horizontal="center" vertical="center" wrapText="1"/>
    </xf>
    <xf numFmtId="0" fontId="14" fillId="12" borderId="45" xfId="10" applyNumberFormat="1" applyFont="1" applyFill="1" applyBorder="1" applyAlignment="1" applyProtection="1">
      <alignment vertical="center" wrapText="1"/>
    </xf>
    <xf numFmtId="0" fontId="14" fillId="12" borderId="45" xfId="12" applyNumberFormat="1" applyFont="1" applyFill="1" applyBorder="1" applyAlignment="1" applyProtection="1">
      <alignment vertical="center" wrapText="1"/>
    </xf>
    <xf numFmtId="0" fontId="14" fillId="12" borderId="48" xfId="12" applyNumberFormat="1" applyFont="1" applyFill="1" applyBorder="1" applyAlignment="1" applyProtection="1">
      <alignment vertical="center" wrapText="1"/>
    </xf>
    <xf numFmtId="4" fontId="6" fillId="6" borderId="48" xfId="0" applyNumberFormat="1" applyFont="1" applyFill="1" applyBorder="1" applyAlignment="1" applyProtection="1">
      <alignment horizontal="center" vertical="center"/>
      <protection locked="0"/>
    </xf>
    <xf numFmtId="49" fontId="6" fillId="6" borderId="84" xfId="0" applyNumberFormat="1" applyFont="1" applyFill="1" applyBorder="1" applyAlignment="1" applyProtection="1">
      <alignment horizontal="left" vertical="center" wrapText="1" indent="2"/>
      <protection locked="0"/>
    </xf>
    <xf numFmtId="49" fontId="6" fillId="3" borderId="43" xfId="0" applyNumberFormat="1" applyFont="1" applyFill="1" applyBorder="1" applyAlignment="1">
      <alignment horizontal="left" vertical="center" wrapText="1" indent="3"/>
    </xf>
    <xf numFmtId="49" fontId="6" fillId="3" borderId="43" xfId="0" applyNumberFormat="1" applyFont="1" applyFill="1" applyBorder="1" applyAlignment="1">
      <alignment horizontal="left" vertical="center" wrapText="1"/>
    </xf>
    <xf numFmtId="0" fontId="6" fillId="3" borderId="43" xfId="45" applyNumberFormat="1" applyFont="1" applyFill="1" applyBorder="1" applyAlignment="1">
      <alignment horizontal="left" vertical="center" wrapText="1" indent="2"/>
    </xf>
    <xf numFmtId="0" fontId="6" fillId="3" borderId="43" xfId="45" applyNumberFormat="1" applyFont="1" applyFill="1" applyBorder="1" applyAlignment="1">
      <alignment horizontal="left" vertical="center" wrapText="1" indent="1"/>
    </xf>
    <xf numFmtId="0" fontId="6" fillId="0" borderId="43" xfId="45" applyNumberFormat="1" applyFont="1" applyFill="1" applyBorder="1" applyAlignment="1">
      <alignment horizontal="center" vertical="center" wrapText="1"/>
    </xf>
    <xf numFmtId="0" fontId="6" fillId="3" borderId="43" xfId="0" applyNumberFormat="1" applyFont="1" applyFill="1" applyBorder="1" applyAlignment="1">
      <alignment vertical="center" wrapText="1"/>
    </xf>
    <xf numFmtId="166" fontId="6" fillId="4" borderId="72" xfId="0" applyNumberFormat="1" applyFont="1" applyFill="1" applyBorder="1" applyAlignment="1" applyProtection="1">
      <alignment horizontal="center" vertical="center"/>
      <protection locked="0"/>
    </xf>
    <xf numFmtId="1" fontId="6" fillId="4" borderId="72" xfId="0" applyNumberFormat="1" applyFont="1" applyFill="1" applyBorder="1" applyAlignment="1" applyProtection="1">
      <alignment horizontal="center" vertical="center"/>
      <protection locked="0"/>
    </xf>
    <xf numFmtId="0" fontId="6" fillId="3" borderId="43" xfId="45" applyNumberFormat="1" applyFont="1" applyFill="1" applyBorder="1" applyAlignment="1">
      <alignment horizontal="left" vertical="center" wrapText="1"/>
    </xf>
    <xf numFmtId="0" fontId="6" fillId="3" borderId="43" xfId="45" applyNumberFormat="1" applyFont="1" applyFill="1" applyBorder="1" applyAlignment="1">
      <alignment horizontal="left" vertical="center" wrapText="1" indent="3"/>
    </xf>
    <xf numFmtId="0" fontId="6" fillId="3" borderId="43" xfId="45" applyNumberFormat="1" applyFont="1" applyFill="1" applyBorder="1" applyAlignment="1">
      <alignment vertical="center" wrapText="1"/>
    </xf>
    <xf numFmtId="0" fontId="1" fillId="0" borderId="76" xfId="0" applyNumberFormat="1" applyFont="1" applyFill="1" applyBorder="1" applyAlignment="1"/>
    <xf numFmtId="0" fontId="1" fillId="0" borderId="85" xfId="0" applyNumberFormat="1" applyFont="1" applyFill="1" applyBorder="1" applyAlignment="1"/>
    <xf numFmtId="0" fontId="6" fillId="3" borderId="86" xfId="26" applyNumberFormat="1" applyFont="1" applyFill="1" applyBorder="1" applyAlignment="1">
      <alignment vertical="center"/>
    </xf>
    <xf numFmtId="0" fontId="1" fillId="0" borderId="61" xfId="0" applyNumberFormat="1" applyFont="1" applyFill="1" applyBorder="1" applyAlignment="1"/>
    <xf numFmtId="0" fontId="1" fillId="0" borderId="87" xfId="0" applyNumberFormat="1" applyFont="1" applyFill="1" applyBorder="1" applyAlignment="1"/>
    <xf numFmtId="0" fontId="6" fillId="3" borderId="88" xfId="26" applyNumberFormat="1" applyFont="1" applyFill="1" applyBorder="1" applyAlignment="1">
      <alignment vertical="center"/>
    </xf>
    <xf numFmtId="0" fontId="1" fillId="0" borderId="0" xfId="0" applyNumberFormat="1" applyFont="1" applyFill="1" applyBorder="1"/>
    <xf numFmtId="0" fontId="6" fillId="0" borderId="0" xfId="36" applyNumberFormat="1" applyFont="1" applyFill="1" applyBorder="1"/>
    <xf numFmtId="49" fontId="6" fillId="6" borderId="4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0" xfId="36" applyNumberFormat="1" applyFont="1" applyFill="1" applyBorder="1" applyAlignment="1">
      <alignment vertical="center"/>
    </xf>
    <xf numFmtId="0" fontId="8" fillId="3" borderId="92" xfId="26" applyNumberFormat="1" applyFont="1" applyFill="1" applyBorder="1" applyAlignment="1">
      <alignment horizontal="center" vertical="center" wrapText="1"/>
    </xf>
    <xf numFmtId="0" fontId="8" fillId="5" borderId="19" xfId="36" applyNumberFormat="1" applyFont="1" applyFill="1" applyBorder="1" applyAlignment="1">
      <alignment horizontal="center" vertical="center" wrapText="1"/>
    </xf>
    <xf numFmtId="49" fontId="6" fillId="3" borderId="84" xfId="26" applyNumberFormat="1" applyFont="1" applyFill="1" applyBorder="1" applyAlignment="1">
      <alignment horizontal="center" vertical="center" wrapText="1"/>
    </xf>
    <xf numFmtId="49" fontId="6" fillId="3" borderId="93" xfId="26" applyNumberFormat="1" applyFont="1" applyFill="1" applyBorder="1" applyAlignment="1">
      <alignment horizontal="center" vertical="center" wrapText="1"/>
    </xf>
    <xf numFmtId="4" fontId="1" fillId="0" borderId="72" xfId="0" applyNumberFormat="1" applyFont="1" applyFill="1" applyBorder="1" applyAlignment="1">
      <alignment horizontal="center" vertical="center"/>
    </xf>
    <xf numFmtId="4" fontId="6" fillId="0" borderId="94" xfId="0" applyNumberFormat="1" applyFont="1" applyFill="1" applyBorder="1" applyAlignment="1">
      <alignment horizontal="center" vertical="center"/>
    </xf>
    <xf numFmtId="0" fontId="8" fillId="3" borderId="0" xfId="0" applyNumberFormat="1" applyFont="1" applyFill="1" applyBorder="1" applyAlignment="1">
      <alignment horizontal="right" vertical="center"/>
    </xf>
    <xf numFmtId="0" fontId="8" fillId="5" borderId="95" xfId="36" applyNumberFormat="1" applyFont="1" applyFill="1" applyBorder="1" applyAlignment="1">
      <alignment horizontal="center" vertical="center" wrapText="1"/>
    </xf>
    <xf numFmtId="0" fontId="1" fillId="0" borderId="0" xfId="36" applyNumberFormat="1" applyFont="1" applyFill="1" applyBorder="1" applyAlignment="1">
      <alignment wrapText="1"/>
    </xf>
    <xf numFmtId="49" fontId="61" fillId="0" borderId="0" xfId="15" applyNumberFormat="1" applyFont="1" applyFill="1" applyBorder="1" applyAlignment="1">
      <alignment horizontal="center" vertical="center" wrapText="1"/>
    </xf>
    <xf numFmtId="0" fontId="6" fillId="3" borderId="96" xfId="31" applyNumberFormat="1" applyFont="1" applyFill="1" applyBorder="1" applyAlignment="1">
      <alignment vertical="center" wrapText="1"/>
    </xf>
    <xf numFmtId="49" fontId="6" fillId="3" borderId="60" xfId="42" applyNumberFormat="1" applyFont="1" applyFill="1" applyBorder="1" applyAlignment="1">
      <alignment horizontal="right" vertical="center" wrapText="1" indent="1"/>
    </xf>
    <xf numFmtId="0" fontId="52" fillId="0" borderId="96" xfId="31" applyNumberFormat="1" applyFont="1" applyFill="1" applyBorder="1" applyAlignment="1">
      <alignment vertical="center" wrapText="1"/>
    </xf>
    <xf numFmtId="0" fontId="52" fillId="3" borderId="96" xfId="36" applyNumberFormat="1" applyFont="1" applyFill="1" applyBorder="1" applyAlignment="1">
      <alignment vertical="center" wrapText="1"/>
    </xf>
    <xf numFmtId="0" fontId="52" fillId="3" borderId="96" xfId="31" applyNumberFormat="1" applyFont="1" applyFill="1" applyBorder="1" applyAlignment="1">
      <alignment vertical="center" wrapText="1"/>
    </xf>
    <xf numFmtId="0" fontId="51" fillId="3" borderId="97" xfId="42" applyNumberFormat="1" applyFont="1" applyFill="1" applyBorder="1" applyAlignment="1">
      <alignment horizontal="center" vertical="center" wrapText="1"/>
    </xf>
    <xf numFmtId="0" fontId="6" fillId="0" borderId="96" xfId="31" applyNumberFormat="1" applyFont="1" applyFill="1" applyBorder="1" applyAlignment="1">
      <alignment vertical="center" wrapText="1"/>
    </xf>
    <xf numFmtId="0" fontId="47" fillId="3" borderId="96" xfId="42" applyNumberFormat="1" applyFont="1" applyFill="1" applyBorder="1" applyAlignment="1">
      <alignment horizontal="center" vertical="top" wrapText="1"/>
    </xf>
    <xf numFmtId="0" fontId="6" fillId="3" borderId="96" xfId="42" applyNumberFormat="1" applyFont="1" applyFill="1" applyBorder="1" applyAlignment="1">
      <alignment horizontal="center" vertical="center" wrapText="1"/>
    </xf>
    <xf numFmtId="49" fontId="6" fillId="3" borderId="63" xfId="42" applyNumberFormat="1" applyFont="1" applyFill="1" applyBorder="1" applyAlignment="1">
      <alignment horizontal="center" vertical="center" wrapText="1"/>
    </xf>
    <xf numFmtId="0" fontId="6" fillId="3" borderId="63" xfId="36" applyNumberFormat="1" applyFont="1" applyFill="1" applyBorder="1" applyAlignment="1">
      <alignment vertical="center" wrapText="1"/>
    </xf>
    <xf numFmtId="14" fontId="6" fillId="3" borderId="63" xfId="42" applyNumberFormat="1" applyFont="1" applyFill="1" applyBorder="1" applyAlignment="1">
      <alignment horizontal="center" vertical="center" wrapText="1"/>
    </xf>
    <xf numFmtId="0" fontId="8" fillId="3" borderId="61" xfId="0" applyNumberFormat="1" applyFont="1" applyFill="1" applyBorder="1" applyAlignment="1">
      <alignment horizontal="right" vertical="center"/>
    </xf>
    <xf numFmtId="0" fontId="1" fillId="3" borderId="61" xfId="0" applyNumberFormat="1" applyFont="1" applyFill="1" applyBorder="1" applyAlignment="1">
      <alignment vertical="center"/>
    </xf>
    <xf numFmtId="0" fontId="6" fillId="3" borderId="61" xfId="0" applyNumberFormat="1" applyFont="1" applyFill="1" applyBorder="1" applyAlignment="1"/>
    <xf numFmtId="0" fontId="8" fillId="3" borderId="61" xfId="0" applyNumberFormat="1" applyFont="1" applyFill="1" applyBorder="1" applyAlignment="1">
      <alignment horizontal="right" vertical="top" wrapText="1"/>
    </xf>
    <xf numFmtId="0" fontId="1" fillId="3" borderId="61" xfId="0" applyNumberFormat="1" applyFont="1" applyFill="1" applyBorder="1" applyAlignment="1">
      <alignment horizontal="right" vertical="center" wrapText="1"/>
    </xf>
    <xf numFmtId="0" fontId="8" fillId="3" borderId="61" xfId="0" applyNumberFormat="1" applyFont="1" applyFill="1" applyBorder="1" applyAlignment="1">
      <alignment vertical="center"/>
    </xf>
    <xf numFmtId="49" fontId="15" fillId="0" borderId="63" xfId="0" applyNumberFormat="1" applyFont="1" applyFill="1" applyBorder="1"/>
    <xf numFmtId="0" fontId="8" fillId="3" borderId="57" xfId="0" applyNumberFormat="1" applyFont="1" applyFill="1" applyBorder="1" applyAlignment="1">
      <alignment horizontal="center" wrapText="1"/>
    </xf>
    <xf numFmtId="0" fontId="33" fillId="0" borderId="57" xfId="0" applyNumberFormat="1" applyFont="1" applyFill="1" applyBorder="1" applyAlignment="1">
      <alignment horizontal="center" wrapText="1"/>
    </xf>
    <xf numFmtId="0" fontId="6" fillId="3" borderId="65" xfId="0" applyNumberFormat="1" applyFont="1" applyFill="1" applyBorder="1" applyAlignment="1">
      <alignment wrapText="1"/>
    </xf>
    <xf numFmtId="0" fontId="8" fillId="3" borderId="65" xfId="0" applyNumberFormat="1" applyFont="1" applyFill="1" applyBorder="1" applyAlignment="1">
      <alignment horizontal="right" vertical="top"/>
    </xf>
    <xf numFmtId="0" fontId="6" fillId="3" borderId="65" xfId="0" applyNumberFormat="1" applyFont="1" applyFill="1" applyBorder="1" applyAlignment="1">
      <alignment horizontal="right" vertical="top"/>
    </xf>
    <xf numFmtId="0" fontId="14" fillId="3" borderId="65" xfId="10" applyNumberFormat="1" applyFont="1" applyFill="1" applyBorder="1" applyAlignment="1" applyProtection="1">
      <alignment horizontal="center" vertical="center" wrapText="1"/>
    </xf>
    <xf numFmtId="0" fontId="60" fillId="3" borderId="65" xfId="10" applyNumberFormat="1" applyFont="1" applyFill="1" applyBorder="1" applyAlignment="1" applyProtection="1">
      <alignment horizontal="center" vertical="center" wrapText="1"/>
    </xf>
    <xf numFmtId="0" fontId="6" fillId="3" borderId="65" xfId="0" applyNumberFormat="1" applyFont="1" applyFill="1" applyBorder="1" applyAlignment="1"/>
    <xf numFmtId="49" fontId="1" fillId="0" borderId="65" xfId="0" applyNumberFormat="1" applyFont="1" applyFill="1" applyBorder="1"/>
    <xf numFmtId="0" fontId="6" fillId="0" borderId="65" xfId="25" applyNumberFormat="1" applyFont="1" applyFill="1" applyBorder="1" applyAlignment="1">
      <alignment vertical="center" wrapText="1"/>
    </xf>
    <xf numFmtId="49" fontId="1" fillId="0" borderId="47" xfId="0" applyNumberFormat="1" applyFont="1" applyFill="1" applyBorder="1"/>
    <xf numFmtId="0" fontId="32" fillId="3" borderId="47" xfId="0" applyNumberFormat="1" applyFont="1" applyFill="1" applyBorder="1" applyAlignment="1">
      <alignment horizontal="center" wrapText="1"/>
    </xf>
    <xf numFmtId="0" fontId="6" fillId="3" borderId="47" xfId="0" applyNumberFormat="1" applyFont="1" applyFill="1" applyBorder="1" applyAlignment="1"/>
    <xf numFmtId="0" fontId="18" fillId="3" borderId="47" xfId="0" applyNumberFormat="1" applyFont="1" applyFill="1" applyBorder="1" applyAlignment="1"/>
    <xf numFmtId="0" fontId="8" fillId="3" borderId="65" xfId="0" applyNumberFormat="1" applyFont="1" applyFill="1" applyBorder="1" applyAlignment="1">
      <alignment wrapText="1"/>
    </xf>
    <xf numFmtId="0" fontId="6" fillId="3" borderId="59" xfId="0" applyNumberFormat="1" applyFont="1" applyFill="1" applyBorder="1" applyAlignment="1"/>
    <xf numFmtId="49" fontId="1" fillId="0" borderId="65" xfId="0" applyNumberFormat="1" applyFont="1" applyFill="1" applyBorder="1"/>
    <xf numFmtId="49" fontId="1" fillId="0" borderId="47" xfId="0" applyNumberFormat="1" applyFont="1" applyFill="1" applyBorder="1"/>
    <xf numFmtId="49" fontId="1" fillId="0" borderId="47" xfId="0" applyNumberFormat="1" applyFont="1" applyFill="1" applyBorder="1"/>
    <xf numFmtId="0" fontId="6" fillId="0" borderId="61" xfId="26" applyNumberFormat="1" applyFont="1" applyFill="1" applyBorder="1" applyAlignment="1">
      <alignment horizontal="right" vertical="center" wrapText="1"/>
    </xf>
    <xf numFmtId="0" fontId="6" fillId="0" borderId="61" xfId="26" applyNumberFormat="1" applyFont="1" applyFill="1" applyBorder="1" applyAlignment="1">
      <alignment vertical="center"/>
    </xf>
    <xf numFmtId="0" fontId="6" fillId="0" borderId="61" xfId="26" applyNumberFormat="1" applyFont="1" applyFill="1" applyBorder="1" applyAlignment="1">
      <alignment vertical="center" wrapText="1"/>
    </xf>
    <xf numFmtId="0" fontId="6" fillId="3" borderId="99" xfId="0" applyNumberFormat="1" applyFont="1" applyFill="1" applyBorder="1" applyAlignment="1"/>
    <xf numFmtId="0" fontId="14" fillId="3" borderId="99" xfId="10" applyNumberFormat="1" applyFont="1" applyFill="1" applyBorder="1" applyAlignment="1" applyProtection="1">
      <alignment horizontal="left" wrapText="1"/>
    </xf>
    <xf numFmtId="0" fontId="8" fillId="3" borderId="100" xfId="0" applyNumberFormat="1" applyFont="1" applyFill="1" applyBorder="1" applyAlignment="1">
      <alignment horizontal="center" vertical="center" wrapText="1"/>
    </xf>
    <xf numFmtId="49" fontId="1" fillId="0" borderId="100" xfId="0" applyNumberFormat="1" applyFont="1" applyFill="1" applyBorder="1"/>
    <xf numFmtId="49" fontId="11" fillId="0" borderId="100" xfId="0" applyNumberFormat="1" applyFont="1" applyFill="1" applyBorder="1" applyAlignment="1">
      <alignment horizontal="center" vertical="center"/>
    </xf>
    <xf numFmtId="49" fontId="6" fillId="4" borderId="43" xfId="26" applyNumberFormat="1" applyFont="1" applyFill="1" applyBorder="1" applyAlignment="1" applyProtection="1">
      <alignment horizontal="center" vertical="center" wrapText="1"/>
      <protection locked="0"/>
    </xf>
    <xf numFmtId="0" fontId="14" fillId="12" borderId="56" xfId="12" applyNumberFormat="1" applyFont="1" applyFill="1" applyBorder="1" applyAlignment="1" applyProtection="1">
      <alignment horizontal="left" vertical="center" wrapText="1" indent="1"/>
    </xf>
    <xf numFmtId="0" fontId="6" fillId="3" borderId="57" xfId="21" applyNumberFormat="1" applyFont="1" applyFill="1" applyBorder="1"/>
    <xf numFmtId="0" fontId="6" fillId="0" borderId="57" xfId="21" applyNumberFormat="1" applyFont="1" applyFill="1" applyBorder="1"/>
    <xf numFmtId="0" fontId="26" fillId="3" borderId="45" xfId="26" applyNumberFormat="1" applyFont="1" applyFill="1" applyBorder="1" applyAlignment="1">
      <alignment horizontal="center" vertical="center" wrapText="1"/>
    </xf>
    <xf numFmtId="0" fontId="6" fillId="0" borderId="61" xfId="21" applyNumberFormat="1" applyFont="1" applyFill="1" applyBorder="1"/>
    <xf numFmtId="0" fontId="6" fillId="0" borderId="101" xfId="31" applyNumberFormat="1" applyFont="1" applyFill="1" applyBorder="1" applyAlignment="1">
      <alignment vertical="center" wrapText="1"/>
    </xf>
    <xf numFmtId="0" fontId="6" fillId="0" borderId="101" xfId="36" applyNumberFormat="1" applyFont="1" applyFill="1" applyBorder="1" applyAlignment="1">
      <alignment horizontal="center" vertical="center" wrapText="1"/>
    </xf>
    <xf numFmtId="0" fontId="6" fillId="0" borderId="46" xfId="31" applyNumberFormat="1" applyFont="1" applyFill="1" applyBorder="1" applyAlignment="1">
      <alignment vertical="center" wrapText="1"/>
    </xf>
    <xf numFmtId="0" fontId="6" fillId="0" borderId="46" xfId="31" applyNumberFormat="1" applyFont="1" applyFill="1" applyBorder="1" applyAlignment="1">
      <alignment horizontal="center" vertical="center" wrapText="1"/>
    </xf>
    <xf numFmtId="0" fontId="6" fillId="3" borderId="63" xfId="31" applyNumberFormat="1" applyFont="1" applyFill="1" applyBorder="1" applyAlignment="1">
      <alignment vertical="center" wrapText="1"/>
    </xf>
    <xf numFmtId="0" fontId="6" fillId="0" borderId="63" xfId="31" applyNumberFormat="1" applyFont="1" applyFill="1" applyBorder="1" applyAlignment="1">
      <alignment vertical="center" wrapText="1"/>
    </xf>
    <xf numFmtId="0" fontId="6" fillId="3" borderId="63" xfId="42" applyNumberFormat="1" applyFont="1" applyFill="1" applyBorder="1" applyAlignment="1">
      <alignment horizontal="center" vertical="center" wrapText="1"/>
    </xf>
    <xf numFmtId="0" fontId="6" fillId="3" borderId="46" xfId="36" applyNumberFormat="1" applyFont="1" applyFill="1" applyBorder="1" applyAlignment="1">
      <alignment horizontal="center" vertical="center" wrapText="1"/>
    </xf>
    <xf numFmtId="49" fontId="49" fillId="3" borderId="63" xfId="42" applyNumberFormat="1" applyFont="1" applyFill="1" applyBorder="1" applyAlignment="1">
      <alignment horizontal="center" vertical="center" wrapText="1"/>
    </xf>
    <xf numFmtId="0" fontId="8" fillId="3" borderId="47" xfId="0" applyNumberFormat="1" applyFont="1" applyFill="1" applyBorder="1" applyAlignment="1">
      <alignment horizontal="center" wrapText="1"/>
    </xf>
    <xf numFmtId="0" fontId="52" fillId="0" borderId="60" xfId="31" applyNumberFormat="1" applyFont="1" applyFill="1" applyBorder="1" applyAlignment="1">
      <alignment vertical="center" wrapText="1"/>
    </xf>
    <xf numFmtId="0" fontId="52" fillId="3" borderId="60" xfId="36" applyNumberFormat="1" applyFont="1" applyFill="1" applyBorder="1" applyAlignment="1">
      <alignment vertical="center" wrapText="1"/>
    </xf>
    <xf numFmtId="0" fontId="51" fillId="3" borderId="59" xfId="42" applyNumberFormat="1" applyFont="1" applyFill="1" applyBorder="1" applyAlignment="1">
      <alignment horizontal="center" vertical="center" wrapText="1"/>
    </xf>
    <xf numFmtId="0" fontId="6" fillId="0" borderId="65" xfId="21" applyNumberFormat="1" applyFont="1" applyFill="1" applyBorder="1"/>
    <xf numFmtId="0" fontId="6" fillId="0" borderId="47" xfId="21" applyNumberFormat="1" applyFont="1" applyFill="1" applyBorder="1"/>
    <xf numFmtId="14" fontId="6" fillId="4" borderId="50" xfId="36" applyNumberFormat="1" applyFont="1" applyFill="1" applyBorder="1" applyAlignment="1" applyProtection="1">
      <alignment horizontal="center" vertical="center" wrapText="1"/>
      <protection locked="0"/>
    </xf>
    <xf numFmtId="0" fontId="10" fillId="0" borderId="76" xfId="16" applyNumberFormat="1" applyFont="1" applyFill="1" applyBorder="1" applyAlignment="1">
      <alignment horizontal="justify" vertical="center" wrapText="1"/>
    </xf>
    <xf numFmtId="0" fontId="1" fillId="0" borderId="46" xfId="16" applyNumberFormat="1" applyFont="1" applyFill="1" applyBorder="1" applyAlignment="1">
      <alignment horizontal="left" vertical="center" wrapText="1" indent="2"/>
    </xf>
    <xf numFmtId="0" fontId="10" fillId="0" borderId="46" xfId="16" applyNumberFormat="1" applyFont="1" applyFill="1" applyBorder="1" applyAlignment="1">
      <alignment horizontal="justify" vertical="center" wrapText="1"/>
    </xf>
    <xf numFmtId="0" fontId="1" fillId="0" borderId="46" xfId="16" applyNumberFormat="1" applyFont="1" applyFill="1" applyBorder="1" applyAlignment="1">
      <alignment horizontal="left" vertical="center" wrapText="1" indent="3"/>
    </xf>
    <xf numFmtId="0" fontId="10" fillId="0" borderId="63" xfId="16" applyNumberFormat="1" applyFont="1" applyFill="1" applyBorder="1" applyAlignment="1">
      <alignment horizontal="justify" vertical="center" wrapText="1"/>
    </xf>
    <xf numFmtId="4" fontId="6" fillId="4" borderId="51" xfId="0" applyNumberFormat="1" applyFont="1" applyFill="1" applyBorder="1" applyAlignment="1" applyProtection="1">
      <alignment horizontal="center" vertical="center"/>
      <protection locked="0"/>
    </xf>
    <xf numFmtId="4" fontId="6" fillId="4" borderId="49" xfId="0" applyNumberFormat="1" applyFont="1" applyFill="1" applyBorder="1" applyAlignment="1" applyProtection="1">
      <alignment horizontal="center" vertical="center"/>
      <protection locked="0"/>
    </xf>
    <xf numFmtId="0" fontId="10" fillId="0" borderId="0" xfId="19" applyNumberFormat="1" applyFont="1" applyFill="1" applyBorder="1"/>
    <xf numFmtId="0" fontId="6" fillId="0" borderId="0" xfId="24" applyNumberFormat="1" applyFont="1" applyFill="1" applyBorder="1" applyAlignment="1">
      <alignment horizontal="right" vertical="center" wrapText="1"/>
    </xf>
    <xf numFmtId="0" fontId="24" fillId="0" borderId="0" xfId="16" applyNumberFormat="1" applyFont="1" applyFill="1" applyBorder="1" applyAlignment="1">
      <alignment vertical="center" wrapText="1"/>
    </xf>
    <xf numFmtId="49" fontId="1" fillId="0" borderId="0" xfId="0" applyNumberFormat="1" applyFont="1" applyFill="1" applyBorder="1"/>
    <xf numFmtId="0" fontId="49" fillId="0" borderId="0" xfId="31" applyNumberFormat="1" applyFont="1" applyFill="1" applyBorder="1" applyAlignment="1">
      <alignment vertical="center" wrapText="1"/>
    </xf>
    <xf numFmtId="49" fontId="1" fillId="3" borderId="0" xfId="42" applyNumberFormat="1" applyFont="1" applyFill="1" applyBorder="1" applyAlignment="1">
      <alignment horizontal="right" vertical="center" wrapText="1" indent="1"/>
    </xf>
    <xf numFmtId="0" fontId="6" fillId="3" borderId="0" xfId="36" applyNumberFormat="1" applyFont="1" applyFill="1" applyBorder="1" applyAlignment="1">
      <alignment horizontal="center" vertical="center" wrapText="1"/>
    </xf>
    <xf numFmtId="49" fontId="1" fillId="4" borderId="49" xfId="0" applyNumberFormat="1" applyFont="1" applyFill="1" applyBorder="1" applyAlignment="1" applyProtection="1">
      <alignment horizontal="center" vertical="center" wrapText="1"/>
      <protection locked="0"/>
    </xf>
    <xf numFmtId="14" fontId="6" fillId="0" borderId="49" xfId="36" applyNumberFormat="1" applyFont="1" applyFill="1" applyBorder="1" applyAlignment="1" applyProtection="1">
      <alignment horizontal="center" vertical="center" wrapText="1"/>
    </xf>
    <xf numFmtId="49" fontId="6" fillId="3" borderId="79" xfId="36" applyNumberFormat="1" applyFont="1" applyFill="1" applyBorder="1" applyAlignment="1" applyProtection="1">
      <alignment horizontal="center" vertical="center" wrapText="1"/>
    </xf>
    <xf numFmtId="14" fontId="6" fillId="11" borderId="49" xfId="36" applyNumberFormat="1" applyFont="1" applyFill="1" applyBorder="1" applyAlignment="1" applyProtection="1">
      <alignment horizontal="center" vertical="center" wrapText="1"/>
    </xf>
    <xf numFmtId="14" fontId="6" fillId="0" borderId="50" xfId="36" applyNumberFormat="1" applyFont="1" applyFill="1" applyBorder="1" applyAlignment="1" applyProtection="1">
      <alignment horizontal="center" vertical="center" wrapText="1"/>
    </xf>
    <xf numFmtId="0" fontId="6" fillId="0" borderId="89" xfId="36" applyNumberFormat="1" applyFont="1" applyFill="1" applyBorder="1" applyAlignment="1" applyProtection="1">
      <alignment horizontal="center" vertical="center" wrapText="1"/>
    </xf>
    <xf numFmtId="49" fontId="6" fillId="0" borderId="98" xfId="36" applyNumberFormat="1" applyFont="1" applyFill="1" applyBorder="1" applyAlignment="1" applyProtection="1">
      <alignment horizontal="center" vertical="center" wrapText="1"/>
    </xf>
    <xf numFmtId="49" fontId="6" fillId="0" borderId="90" xfId="26" applyNumberFormat="1" applyFont="1" applyFill="1" applyBorder="1" applyAlignment="1" applyProtection="1">
      <alignment horizontal="center" vertical="center" wrapText="1"/>
    </xf>
    <xf numFmtId="49" fontId="6" fillId="0" borderId="91" xfId="26" applyNumberFormat="1" applyFont="1" applyFill="1" applyBorder="1" applyAlignment="1" applyProtection="1">
      <alignment horizontal="center" vertical="center" wrapText="1"/>
    </xf>
    <xf numFmtId="0" fontId="60" fillId="0" borderId="0" xfId="10" applyFont="1" applyAlignment="1">
      <alignment horizontal="center" vertical="center" wrapText="1"/>
      <protection locked="0"/>
    </xf>
    <xf numFmtId="49" fontId="1" fillId="4" borderId="80" xfId="0" applyNumberFormat="1" applyFont="1" applyFill="1" applyBorder="1" applyAlignment="1" applyProtection="1">
      <alignment horizontal="center" vertical="center" wrapText="1"/>
      <protection locked="0"/>
    </xf>
    <xf numFmtId="49" fontId="1" fillId="6" borderId="50" xfId="26" applyNumberFormat="1" applyFont="1" applyFill="1" applyBorder="1" applyAlignment="1" applyProtection="1">
      <alignment horizontal="center" vertical="center" wrapText="1"/>
      <protection locked="0"/>
    </xf>
    <xf numFmtId="49" fontId="1" fillId="6" borderId="49" xfId="26" applyNumberFormat="1" applyFont="1" applyFill="1" applyBorder="1" applyAlignment="1" applyProtection="1">
      <alignment horizontal="center" vertical="center" wrapText="1"/>
      <protection locked="0"/>
    </xf>
    <xf numFmtId="49" fontId="1" fillId="6" borderId="49" xfId="36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27" applyNumberFormat="1" applyFont="1" applyFill="1" applyBorder="1" applyAlignment="1">
      <alignment horizontal="justify" wrapText="1"/>
    </xf>
    <xf numFmtId="0" fontId="37" fillId="0" borderId="0" xfId="16" applyNumberFormat="1" applyFont="1" applyFill="1" applyBorder="1" applyAlignment="1">
      <alignment horizontal="left" wrapText="1"/>
    </xf>
    <xf numFmtId="0" fontId="39" fillId="0" borderId="32" xfId="16" applyNumberFormat="1" applyFont="1" applyFill="1" applyBorder="1" applyAlignment="1">
      <alignment horizontal="left" vertical="center" wrapText="1"/>
    </xf>
    <xf numFmtId="49" fontId="28" fillId="0" borderId="0" xfId="15" applyNumberFormat="1" applyFont="1" applyFill="1" applyBorder="1" applyAlignment="1">
      <alignment horizontal="left" vertical="center" wrapText="1"/>
    </xf>
    <xf numFmtId="0" fontId="27" fillId="0" borderId="0" xfId="27" applyNumberFormat="1" applyFont="1" applyFill="1" applyBorder="1" applyAlignment="1">
      <alignment horizontal="left" vertical="top" wrapText="1"/>
    </xf>
    <xf numFmtId="0" fontId="39" fillId="0" borderId="0" xfId="16" applyNumberFormat="1" applyFont="1" applyFill="1" applyBorder="1" applyAlignment="1">
      <alignment horizontal="left" vertical="center" wrapText="1"/>
    </xf>
    <xf numFmtId="49" fontId="23" fillId="3" borderId="0" xfId="20" applyNumberFormat="1" applyFont="1" applyFill="1" applyBorder="1" applyAlignment="1">
      <alignment vertical="center" wrapText="1"/>
    </xf>
    <xf numFmtId="0" fontId="14" fillId="0" borderId="0" xfId="10" applyNumberFormat="1" applyFont="1" applyFill="1" applyBorder="1" applyAlignment="1" applyProtection="1">
      <alignment horizontal="left" vertical="center" wrapText="1" indent="1"/>
    </xf>
    <xf numFmtId="0" fontId="10" fillId="0" borderId="0" xfId="27" applyNumberFormat="1" applyFont="1" applyFill="1" applyBorder="1" applyAlignment="1">
      <alignment horizontal="justify" wrapText="1"/>
    </xf>
    <xf numFmtId="49" fontId="27" fillId="0" borderId="0" xfId="15" applyNumberFormat="1" applyFont="1" applyFill="1" applyBorder="1" applyAlignment="1">
      <alignment horizontal="left" vertical="top" wrapText="1"/>
    </xf>
    <xf numFmtId="0" fontId="27" fillId="0" borderId="0" xfId="27" applyNumberFormat="1" applyFont="1" applyFill="1" applyBorder="1" applyAlignment="1">
      <alignment horizontal="justify" vertical="top" wrapText="1"/>
    </xf>
    <xf numFmtId="49" fontId="27" fillId="3" borderId="102" xfId="20" applyNumberFormat="1" applyFont="1" applyFill="1" applyBorder="1" applyAlignment="1">
      <alignment horizontal="left" vertical="center" wrapText="1"/>
    </xf>
    <xf numFmtId="49" fontId="27" fillId="3" borderId="0" xfId="20" applyNumberFormat="1" applyFont="1" applyFill="1" applyBorder="1" applyAlignment="1">
      <alignment horizontal="left" vertical="center" wrapText="1"/>
    </xf>
    <xf numFmtId="49" fontId="39" fillId="0" borderId="0" xfId="15" applyNumberFormat="1" applyFont="1" applyFill="1" applyBorder="1" applyAlignment="1">
      <alignment horizontal="left" vertical="center" wrapText="1"/>
    </xf>
    <xf numFmtId="49" fontId="27" fillId="0" borderId="0" xfId="20" applyNumberFormat="1" applyFont="1" applyFill="1" applyBorder="1" applyAlignment="1">
      <alignment horizontal="left" vertical="center" wrapText="1"/>
    </xf>
    <xf numFmtId="49" fontId="27" fillId="0" borderId="0" xfId="20" applyNumberFormat="1" applyFont="1" applyFill="1" applyBorder="1" applyAlignment="1">
      <alignment horizontal="justify" vertical="top" wrapText="1"/>
    </xf>
    <xf numFmtId="49" fontId="14" fillId="0" borderId="0" xfId="15" applyNumberFormat="1" applyFont="1" applyFill="1" applyBorder="1" applyAlignment="1">
      <alignment horizontal="left" vertical="center" wrapText="1"/>
    </xf>
    <xf numFmtId="49" fontId="27" fillId="0" borderId="0" xfId="15" applyNumberFormat="1" applyFont="1" applyFill="1" applyBorder="1" applyAlignment="1">
      <alignment horizontal="left" vertical="center" wrapText="1"/>
    </xf>
    <xf numFmtId="0" fontId="23" fillId="0" borderId="0" xfId="20" applyNumberFormat="1" applyFont="1" applyFill="1" applyBorder="1" applyAlignment="1">
      <alignment horizontal="justify" vertical="top"/>
    </xf>
    <xf numFmtId="0" fontId="23" fillId="0" borderId="46" xfId="16" applyNumberFormat="1" applyFont="1" applyFill="1" applyBorder="1" applyAlignment="1">
      <alignment horizontal="justify" vertical="top" wrapText="1"/>
    </xf>
    <xf numFmtId="0" fontId="23" fillId="0" borderId="0" xfId="20" applyNumberFormat="1" applyFont="1" applyFill="1" applyBorder="1" applyAlignment="1">
      <alignment horizontal="justify" vertical="center"/>
    </xf>
    <xf numFmtId="0" fontId="6" fillId="0" borderId="0" xfId="20" applyNumberFormat="1" applyFont="1" applyFill="1" applyBorder="1" applyAlignment="1">
      <alignment horizontal="justify" vertical="center"/>
    </xf>
    <xf numFmtId="0" fontId="24" fillId="0" borderId="0" xfId="20" applyNumberFormat="1" applyFont="1" applyFill="1" applyBorder="1" applyAlignment="1">
      <alignment horizontal="justify" vertical="center"/>
    </xf>
    <xf numFmtId="0" fontId="27" fillId="0" borderId="76" xfId="16" applyNumberFormat="1" applyFont="1" applyFill="1" applyBorder="1" applyAlignment="1">
      <alignment horizontal="justify" vertical="top" wrapText="1"/>
    </xf>
    <xf numFmtId="0" fontId="27" fillId="0" borderId="46" xfId="16" applyNumberFormat="1" applyFont="1" applyFill="1" applyBorder="1" applyAlignment="1">
      <alignment horizontal="justify" vertical="center" wrapText="1"/>
    </xf>
    <xf numFmtId="0" fontId="27" fillId="0" borderId="33" xfId="27" applyNumberFormat="1" applyFont="1" applyFill="1" applyBorder="1" applyAlignment="1">
      <alignment horizontal="center" wrapText="1"/>
    </xf>
    <xf numFmtId="0" fontId="27" fillId="0" borderId="63" xfId="16" applyNumberFormat="1" applyFont="1" applyFill="1" applyBorder="1" applyAlignment="1">
      <alignment horizontal="justify" vertical="center" wrapText="1"/>
    </xf>
    <xf numFmtId="0" fontId="11" fillId="0" borderId="0" xfId="16" applyNumberFormat="1" applyFont="1" applyFill="1" applyBorder="1" applyAlignment="1">
      <alignment horizontal="left" wrapText="1"/>
    </xf>
    <xf numFmtId="49" fontId="23" fillId="6" borderId="49" xfId="36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36" applyNumberFormat="1" applyFont="1" applyFill="1" applyBorder="1" applyAlignment="1">
      <alignment horizontal="center" vertical="center" wrapText="1"/>
    </xf>
    <xf numFmtId="0" fontId="8" fillId="5" borderId="49" xfId="37" applyNumberFormat="1" applyFont="1" applyFill="1" applyBorder="1" applyAlignment="1">
      <alignment horizontal="center" vertical="center" wrapText="1"/>
    </xf>
    <xf numFmtId="0" fontId="6" fillId="6" borderId="49" xfId="36" applyNumberFormat="1" applyFont="1" applyFill="1" applyBorder="1" applyAlignment="1" applyProtection="1">
      <alignment horizontal="center" vertical="center" wrapText="1"/>
      <protection locked="0"/>
    </xf>
    <xf numFmtId="49" fontId="34" fillId="11" borderId="49" xfId="36" applyNumberFormat="1" applyFont="1" applyFill="1" applyBorder="1" applyAlignment="1">
      <alignment horizontal="center" vertical="center" wrapText="1"/>
    </xf>
    <xf numFmtId="0" fontId="23" fillId="3" borderId="76" xfId="36" applyNumberFormat="1" applyFont="1" applyFill="1" applyBorder="1" applyAlignment="1">
      <alignment horizontal="center" vertical="center" wrapText="1"/>
    </xf>
    <xf numFmtId="49" fontId="6" fillId="3" borderId="76" xfId="42" applyNumberFormat="1" applyFont="1" applyFill="1" applyBorder="1" applyAlignment="1">
      <alignment horizontal="center" vertical="center" wrapText="1"/>
    </xf>
    <xf numFmtId="0" fontId="8" fillId="5" borderId="49" xfId="37" applyNumberFormat="1" applyFont="1" applyFill="1" applyBorder="1" applyAlignment="1" applyProtection="1">
      <alignment horizontal="center" vertical="center" wrapText="1"/>
      <protection locked="0"/>
    </xf>
    <xf numFmtId="0" fontId="23" fillId="3" borderId="0" xfId="36" applyNumberFormat="1" applyFont="1" applyFill="1" applyBorder="1" applyAlignment="1">
      <alignment horizontal="center" vertical="center" wrapText="1"/>
    </xf>
    <xf numFmtId="49" fontId="23" fillId="3" borderId="49" xfId="36" applyNumberFormat="1" applyFont="1" applyFill="1" applyBorder="1" applyAlignment="1" applyProtection="1">
      <alignment horizontal="center" vertical="center" wrapText="1"/>
    </xf>
    <xf numFmtId="0" fontId="23" fillId="6" borderId="49" xfId="36" applyNumberFormat="1" applyFont="1" applyFill="1" applyBorder="1" applyAlignment="1" applyProtection="1">
      <alignment horizontal="center" vertical="center" wrapText="1"/>
      <protection locked="0"/>
    </xf>
    <xf numFmtId="0" fontId="6" fillId="5" borderId="49" xfId="36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31" applyNumberFormat="1" applyFont="1" applyFill="1" applyBorder="1" applyAlignment="1">
      <alignment horizontal="center" vertical="center" wrapText="1"/>
    </xf>
    <xf numFmtId="49" fontId="1" fillId="6" borderId="82" xfId="0" applyNumberFormat="1" applyFont="1" applyFill="1" applyBorder="1" applyAlignment="1" applyProtection="1">
      <alignment horizontal="center" vertical="center" wrapText="1"/>
      <protection locked="0"/>
    </xf>
    <xf numFmtId="49" fontId="1" fillId="6" borderId="12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0" xfId="36" applyNumberFormat="1" applyFont="1" applyFill="1" applyBorder="1" applyAlignment="1">
      <alignment horizontal="center" vertical="center" wrapText="1"/>
    </xf>
    <xf numFmtId="0" fontId="8" fillId="0" borderId="43" xfId="0" applyNumberFormat="1" applyFont="1" applyFill="1" applyBorder="1" applyAlignment="1">
      <alignment vertical="center" wrapText="1"/>
    </xf>
    <xf numFmtId="0" fontId="8" fillId="3" borderId="43" xfId="0" applyNumberFormat="1" applyFont="1" applyFill="1" applyBorder="1" applyAlignment="1">
      <alignment vertical="center" wrapText="1"/>
    </xf>
    <xf numFmtId="49" fontId="26" fillId="3" borderId="0" xfId="0" applyNumberFormat="1" applyFont="1" applyFill="1" applyBorder="1" applyAlignment="1">
      <alignment horizontal="center" vertical="center" wrapText="1"/>
    </xf>
    <xf numFmtId="0" fontId="6" fillId="6" borderId="43" xfId="0" applyNumberFormat="1" applyFont="1" applyFill="1" applyBorder="1" applyAlignment="1" applyProtection="1">
      <alignment horizontal="left" vertical="center" wrapText="1" indent="1"/>
      <protection locked="0"/>
    </xf>
    <xf numFmtId="49" fontId="6" fillId="3" borderId="43" xfId="0" applyNumberFormat="1" applyFont="1" applyFill="1" applyBorder="1" applyAlignment="1">
      <alignment horizontal="center" vertical="center"/>
    </xf>
    <xf numFmtId="49" fontId="6" fillId="0" borderId="43" xfId="0" applyNumberFormat="1" applyFont="1" applyFill="1" applyBorder="1" applyAlignment="1">
      <alignment horizontal="left" vertical="center" wrapText="1" indent="1"/>
    </xf>
    <xf numFmtId="0" fontId="6" fillId="0" borderId="43" xfId="0" applyNumberFormat="1" applyFont="1" applyFill="1" applyBorder="1" applyAlignment="1">
      <alignment horizontal="left" vertical="center" wrapText="1"/>
    </xf>
    <xf numFmtId="49" fontId="6" fillId="6" borderId="43" xfId="0" applyNumberFormat="1" applyFont="1" applyFill="1" applyBorder="1" applyAlignment="1" applyProtection="1">
      <alignment horizontal="left" vertical="center" wrapText="1" indent="1"/>
      <protection locked="0"/>
    </xf>
    <xf numFmtId="0" fontId="8" fillId="0" borderId="0" xfId="0" applyNumberFormat="1" applyFont="1" applyFill="1" applyBorder="1" applyAlignment="1">
      <alignment horizontal="center" vertical="center" wrapText="1"/>
    </xf>
    <xf numFmtId="0" fontId="8" fillId="0" borderId="4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top" wrapText="1"/>
    </xf>
    <xf numFmtId="0" fontId="14" fillId="0" borderId="0" xfId="10" applyNumberFormat="1" applyFont="1" applyFill="1" applyBorder="1" applyAlignment="1" applyProtection="1">
      <alignment horizontal="center" vertical="center" wrapText="1"/>
    </xf>
    <xf numFmtId="49" fontId="1" fillId="0" borderId="43" xfId="0" applyNumberFormat="1" applyFont="1" applyFill="1" applyBorder="1" applyAlignment="1">
      <alignment horizontal="left" vertical="center" wrapText="1" indent="1"/>
    </xf>
    <xf numFmtId="0" fontId="1" fillId="3" borderId="61" xfId="0" applyNumberFormat="1" applyFont="1" applyFill="1" applyBorder="1" applyAlignment="1">
      <alignment horizontal="left" vertical="center" wrapText="1"/>
    </xf>
    <xf numFmtId="0" fontId="8" fillId="3" borderId="43" xfId="0" applyNumberFormat="1" applyFont="1" applyFill="1" applyBorder="1" applyAlignment="1">
      <alignment horizontal="left" vertical="center" wrapText="1"/>
    </xf>
    <xf numFmtId="0" fontId="6" fillId="3" borderId="44" xfId="0" applyNumberFormat="1" applyFont="1" applyFill="1" applyBorder="1" applyAlignment="1">
      <alignment horizontal="left" vertical="center" wrapText="1" indent="1"/>
    </xf>
    <xf numFmtId="49" fontId="1" fillId="0" borderId="45" xfId="0" applyNumberFormat="1" applyFont="1" applyFill="1" applyBorder="1"/>
    <xf numFmtId="49" fontId="6" fillId="4" borderId="68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03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04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51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49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84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05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9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32" applyNumberFormat="1" applyFont="1" applyFill="1" applyBorder="1" applyAlignment="1">
      <alignment horizontal="left" vertical="center" indent="1"/>
    </xf>
    <xf numFmtId="49" fontId="6" fillId="4" borderId="81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22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82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21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72" xfId="36" applyNumberFormat="1" applyFont="1" applyFill="1" applyBorder="1" applyAlignment="1" applyProtection="1">
      <alignment horizontal="center" vertical="center" wrapText="1"/>
      <protection locked="0"/>
    </xf>
    <xf numFmtId="49" fontId="6" fillId="4" borderId="72" xfId="36" applyNumberFormat="1" applyFont="1" applyFill="1" applyBorder="1" applyAlignment="1" applyProtection="1">
      <alignment horizontal="center" vertical="center" wrapText="1"/>
      <protection locked="0"/>
    </xf>
    <xf numFmtId="49" fontId="1" fillId="4" borderId="80" xfId="36" applyNumberFormat="1" applyFont="1" applyFill="1" applyBorder="1" applyAlignment="1" applyProtection="1">
      <alignment horizontal="center" vertical="center" wrapText="1"/>
      <protection locked="0"/>
    </xf>
    <xf numFmtId="49" fontId="6" fillId="4" borderId="80" xfId="36" applyNumberFormat="1" applyFont="1" applyFill="1" applyBorder="1" applyAlignment="1" applyProtection="1">
      <alignment horizontal="center" vertical="center" wrapText="1"/>
      <protection locked="0"/>
    </xf>
    <xf numFmtId="0" fontId="50" fillId="0" borderId="106" xfId="0" applyNumberFormat="1" applyFont="1" applyFill="1" applyBorder="1" applyAlignment="1">
      <alignment horizontal="center" vertical="center" wrapText="1"/>
    </xf>
    <xf numFmtId="0" fontId="8" fillId="0" borderId="0" xfId="21" applyNumberFormat="1" applyFont="1" applyFill="1" applyBorder="1" applyAlignment="1">
      <alignment horizontal="center" vertical="center" wrapText="1"/>
    </xf>
    <xf numFmtId="0" fontId="6" fillId="0" borderId="0" xfId="21" applyNumberFormat="1" applyFont="1" applyFill="1" applyBorder="1" applyAlignment="1">
      <alignment horizontal="center" vertical="top" wrapText="1"/>
    </xf>
    <xf numFmtId="0" fontId="24" fillId="0" borderId="0" xfId="36" applyNumberFormat="1" applyFont="1" applyFill="1" applyBorder="1" applyAlignment="1">
      <alignment horizontal="center" vertical="center" wrapText="1"/>
    </xf>
    <xf numFmtId="0" fontId="8" fillId="5" borderId="19" xfId="36" applyNumberFormat="1" applyFont="1" applyFill="1" applyBorder="1" applyAlignment="1">
      <alignment horizontal="center" vertical="center" wrapText="1"/>
    </xf>
    <xf numFmtId="0" fontId="8" fillId="5" borderId="107" xfId="36" applyNumberFormat="1" applyFont="1" applyFill="1" applyBorder="1" applyAlignment="1">
      <alignment horizontal="center" vertical="center"/>
    </xf>
    <xf numFmtId="49" fontId="1" fillId="6" borderId="108" xfId="0" applyNumberFormat="1" applyFont="1" applyFill="1" applyBorder="1" applyAlignment="1" applyProtection="1">
      <alignment horizontal="center" vertical="center" wrapText="1"/>
      <protection locked="0"/>
    </xf>
    <xf numFmtId="49" fontId="1" fillId="6" borderId="109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9" xfId="29" applyNumberFormat="1" applyFont="1" applyFill="1" applyBorder="1" applyAlignment="1" applyProtection="1">
      <alignment horizontal="center" vertical="center" wrapText="1"/>
      <protection locked="0"/>
    </xf>
    <xf numFmtId="0" fontId="6" fillId="4" borderId="110" xfId="29" applyNumberFormat="1" applyFont="1" applyFill="1" applyBorder="1" applyAlignment="1" applyProtection="1">
      <alignment horizontal="center" vertical="center" wrapText="1"/>
      <protection locked="0"/>
    </xf>
    <xf numFmtId="0" fontId="6" fillId="4" borderId="111" xfId="29" applyNumberFormat="1" applyFont="1" applyFill="1" applyBorder="1" applyAlignment="1" applyProtection="1">
      <alignment horizontal="center" vertical="center" wrapText="1"/>
      <protection locked="0"/>
    </xf>
    <xf numFmtId="49" fontId="8" fillId="14" borderId="19" xfId="29" applyNumberFormat="1" applyFont="1" applyFill="1" applyBorder="1" applyAlignment="1">
      <alignment horizontal="center" vertical="center" wrapText="1"/>
    </xf>
    <xf numFmtId="49" fontId="8" fillId="14" borderId="110" xfId="29" applyNumberFormat="1" applyFont="1" applyFill="1" applyBorder="1" applyAlignment="1">
      <alignment horizontal="center" vertical="center" wrapText="1"/>
    </xf>
    <xf numFmtId="49" fontId="8" fillId="14" borderId="107" xfId="29" applyNumberFormat="1" applyFont="1" applyFill="1" applyBorder="1" applyAlignment="1">
      <alignment horizontal="center" vertical="center" wrapText="1"/>
    </xf>
    <xf numFmtId="49" fontId="6" fillId="6" borderId="9" xfId="29" applyNumberFormat="1" applyFont="1" applyFill="1" applyBorder="1" applyAlignment="1" applyProtection="1">
      <alignment horizontal="center" vertical="center" wrapText="1"/>
      <protection locked="0"/>
    </xf>
    <xf numFmtId="49" fontId="6" fillId="6" borderId="3" xfId="29" applyNumberFormat="1" applyFont="1" applyFill="1" applyBorder="1" applyAlignment="1" applyProtection="1">
      <alignment horizontal="center" vertical="center" wrapText="1"/>
      <protection locked="0"/>
    </xf>
    <xf numFmtId="49" fontId="6" fillId="4" borderId="9" xfId="29" applyNumberFormat="1" applyFont="1" applyFill="1" applyBorder="1" applyAlignment="1" applyProtection="1">
      <alignment horizontal="center" vertical="center" wrapText="1"/>
      <protection locked="0"/>
    </xf>
    <xf numFmtId="49" fontId="6" fillId="4" borderId="3" xfId="29" applyNumberFormat="1" applyFont="1" applyFill="1" applyBorder="1" applyAlignment="1" applyProtection="1">
      <alignment horizontal="center" vertical="center" wrapText="1"/>
      <protection locked="0"/>
    </xf>
    <xf numFmtId="49" fontId="15" fillId="5" borderId="14" xfId="29" applyNumberFormat="1" applyFont="1" applyFill="1" applyBorder="1" applyAlignment="1">
      <alignment horizontal="center" vertical="center" wrapText="1"/>
    </xf>
    <xf numFmtId="49" fontId="15" fillId="5" borderId="15" xfId="29" applyNumberFormat="1" applyFont="1" applyFill="1" applyBorder="1" applyAlignment="1">
      <alignment horizontal="center" vertical="center" wrapText="1"/>
    </xf>
    <xf numFmtId="49" fontId="15" fillId="5" borderId="112" xfId="29" applyNumberFormat="1" applyFont="1" applyFill="1" applyBorder="1" applyAlignment="1">
      <alignment horizontal="center" vertical="center" wrapText="1"/>
    </xf>
    <xf numFmtId="49" fontId="10" fillId="0" borderId="9" xfId="29" applyNumberFormat="1" applyFont="1" applyFill="1" applyBorder="1" applyAlignment="1">
      <alignment horizontal="center" vertical="center" wrapText="1"/>
    </xf>
    <xf numFmtId="49" fontId="6" fillId="4" borderId="11" xfId="29" applyNumberFormat="1" applyFont="1" applyFill="1" applyBorder="1" applyAlignment="1" applyProtection="1">
      <alignment horizontal="center" vertical="center" wrapText="1"/>
      <protection locked="0"/>
    </xf>
    <xf numFmtId="49" fontId="6" fillId="4" borderId="113" xfId="29" applyNumberFormat="1" applyFont="1" applyFill="1" applyBorder="1" applyAlignment="1" applyProtection="1">
      <alignment horizontal="center" vertical="center" wrapText="1"/>
      <protection locked="0"/>
    </xf>
    <xf numFmtId="49" fontId="6" fillId="6" borderId="13" xfId="29" applyNumberFormat="1" applyFont="1" applyFill="1" applyBorder="1" applyAlignment="1" applyProtection="1">
      <alignment horizontal="center" vertical="center" wrapText="1"/>
      <protection locked="0"/>
    </xf>
    <xf numFmtId="49" fontId="6" fillId="6" borderId="114" xfId="29" applyNumberFormat="1" applyFont="1" applyFill="1" applyBorder="1" applyAlignment="1" applyProtection="1">
      <alignment horizontal="center" vertical="center" wrapText="1"/>
      <protection locked="0"/>
    </xf>
    <xf numFmtId="49" fontId="8" fillId="0" borderId="15" xfId="29" applyNumberFormat="1" applyFont="1" applyFill="1" applyBorder="1" applyAlignment="1">
      <alignment horizontal="center" vertical="center" wrapText="1"/>
    </xf>
    <xf numFmtId="49" fontId="8" fillId="0" borderId="112" xfId="29" applyNumberFormat="1" applyFont="1" applyFill="1" applyBorder="1" applyAlignment="1">
      <alignment horizontal="center" vertical="center" wrapText="1"/>
    </xf>
    <xf numFmtId="49" fontId="10" fillId="5" borderId="14" xfId="29" applyNumberFormat="1" applyFont="1" applyFill="1" applyBorder="1" applyAlignment="1">
      <alignment horizontal="center" vertical="center" wrapText="1"/>
    </xf>
    <xf numFmtId="49" fontId="10" fillId="5" borderId="15" xfId="29" applyNumberFormat="1" applyFont="1" applyFill="1" applyBorder="1" applyAlignment="1">
      <alignment horizontal="center" vertical="center" wrapText="1"/>
    </xf>
    <xf numFmtId="49" fontId="10" fillId="5" borderId="112" xfId="29" applyNumberFormat="1" applyFont="1" applyFill="1" applyBorder="1" applyAlignment="1">
      <alignment horizontal="center" vertical="center" wrapText="1"/>
    </xf>
    <xf numFmtId="49" fontId="14" fillId="15" borderId="10" xfId="10" applyNumberFormat="1" applyFont="1" applyFill="1" applyBorder="1" applyAlignment="1" applyProtection="1">
      <alignment horizontal="center" vertical="center" wrapText="1"/>
    </xf>
    <xf numFmtId="49" fontId="14" fillId="15" borderId="11" xfId="10" applyNumberFormat="1" applyFont="1" applyFill="1" applyBorder="1" applyAlignment="1" applyProtection="1">
      <alignment horizontal="center" vertical="center" wrapText="1"/>
    </xf>
    <xf numFmtId="49" fontId="14" fillId="15" borderId="113" xfId="10" applyNumberFormat="1" applyFont="1" applyFill="1" applyBorder="1" applyAlignment="1" applyProtection="1">
      <alignment horizontal="center" vertical="center" wrapText="1"/>
    </xf>
    <xf numFmtId="49" fontId="15" fillId="3" borderId="9" xfId="29" applyNumberFormat="1" applyFont="1" applyFill="1" applyBorder="1" applyAlignment="1">
      <alignment horizontal="center" vertical="center" wrapText="1"/>
    </xf>
    <xf numFmtId="49" fontId="15" fillId="3" borderId="3" xfId="29" applyNumberFormat="1" applyFont="1" applyFill="1" applyBorder="1" applyAlignment="1">
      <alignment horizontal="center" vertical="center" wrapText="1"/>
    </xf>
    <xf numFmtId="49" fontId="10" fillId="4" borderId="19" xfId="29" applyNumberFormat="1" applyFont="1" applyFill="1" applyBorder="1" applyAlignment="1" applyProtection="1">
      <alignment horizontal="center" vertical="center" wrapText="1"/>
      <protection locked="0"/>
    </xf>
    <xf numFmtId="49" fontId="10" fillId="4" borderId="110" xfId="29" applyNumberFormat="1" applyFont="1" applyFill="1" applyBorder="1" applyAlignment="1" applyProtection="1">
      <alignment horizontal="center" vertical="center" wrapText="1"/>
      <protection locked="0"/>
    </xf>
    <xf numFmtId="49" fontId="10" fillId="4" borderId="111" xfId="29" applyNumberFormat="1" applyFont="1" applyFill="1" applyBorder="1" applyAlignment="1" applyProtection="1">
      <alignment horizontal="center" vertical="center" wrapText="1"/>
      <protection locked="0"/>
    </xf>
    <xf numFmtId="49" fontId="6" fillId="4" borderId="19" xfId="29" applyNumberFormat="1" applyFont="1" applyFill="1" applyBorder="1" applyAlignment="1" applyProtection="1">
      <alignment horizontal="center" vertical="center" wrapText="1"/>
      <protection locked="0"/>
    </xf>
    <xf numFmtId="49" fontId="6" fillId="4" borderId="110" xfId="29" applyNumberFormat="1" applyFont="1" applyFill="1" applyBorder="1" applyAlignment="1" applyProtection="1">
      <alignment horizontal="center" vertical="center" wrapText="1"/>
      <protection locked="0"/>
    </xf>
    <xf numFmtId="49" fontId="6" fillId="4" borderId="111" xfId="29" applyNumberFormat="1" applyFont="1" applyFill="1" applyBorder="1" applyAlignment="1" applyProtection="1">
      <alignment horizontal="center" vertical="center" wrapText="1"/>
      <protection locked="0"/>
    </xf>
    <xf numFmtId="49" fontId="10" fillId="5" borderId="115" xfId="29" applyNumberFormat="1" applyFont="1" applyFill="1" applyBorder="1" applyAlignment="1">
      <alignment horizontal="center" vertical="center" wrapText="1"/>
    </xf>
    <xf numFmtId="49" fontId="10" fillId="5" borderId="116" xfId="29" applyNumberFormat="1" applyFont="1" applyFill="1" applyBorder="1" applyAlignment="1">
      <alignment horizontal="center" vertical="center" wrapText="1"/>
    </xf>
    <xf numFmtId="49" fontId="10" fillId="5" borderId="117" xfId="29" applyNumberFormat="1" applyFont="1" applyFill="1" applyBorder="1" applyAlignment="1">
      <alignment horizontal="center" vertical="center" wrapText="1"/>
    </xf>
    <xf numFmtId="49" fontId="10" fillId="0" borderId="19" xfId="29" applyNumberFormat="1" applyFont="1" applyFill="1" applyBorder="1" applyAlignment="1">
      <alignment horizontal="center" vertical="center" wrapText="1"/>
    </xf>
    <xf numFmtId="49" fontId="10" fillId="0" borderId="110" xfId="29" applyNumberFormat="1" applyFont="1" applyFill="1" applyBorder="1" applyAlignment="1">
      <alignment horizontal="center" vertical="center" wrapText="1"/>
    </xf>
    <xf numFmtId="49" fontId="10" fillId="0" borderId="111" xfId="29" applyNumberFormat="1" applyFont="1" applyFill="1" applyBorder="1" applyAlignment="1">
      <alignment horizontal="center" vertical="center" wrapText="1"/>
    </xf>
    <xf numFmtId="49" fontId="6" fillId="4" borderId="118" xfId="29" applyNumberFormat="1" applyFont="1" applyFill="1" applyBorder="1" applyAlignment="1" applyProtection="1">
      <alignment horizontal="center" vertical="center" wrapText="1"/>
      <protection locked="0"/>
    </xf>
    <xf numFmtId="49" fontId="6" fillId="4" borderId="119" xfId="29" applyNumberFormat="1" applyFont="1" applyFill="1" applyBorder="1" applyAlignment="1" applyProtection="1">
      <alignment horizontal="center" vertical="center" wrapText="1"/>
      <protection locked="0"/>
    </xf>
    <xf numFmtId="49" fontId="6" fillId="4" borderId="120" xfId="29" applyNumberFormat="1" applyFont="1" applyFill="1" applyBorder="1" applyAlignment="1" applyProtection="1">
      <alignment horizontal="center" vertical="center" wrapText="1"/>
      <protection locked="0"/>
    </xf>
    <xf numFmtId="0" fontId="10" fillId="4" borderId="19" xfId="29" applyNumberFormat="1" applyFont="1" applyFill="1" applyBorder="1" applyAlignment="1" applyProtection="1">
      <alignment horizontal="left" vertical="center" wrapText="1"/>
      <protection locked="0"/>
    </xf>
    <xf numFmtId="0" fontId="10" fillId="4" borderId="110" xfId="29" applyNumberFormat="1" applyFont="1" applyFill="1" applyBorder="1" applyAlignment="1" applyProtection="1">
      <alignment horizontal="left" vertical="center" wrapText="1"/>
      <protection locked="0"/>
    </xf>
    <xf numFmtId="0" fontId="10" fillId="4" borderId="111" xfId="29" applyNumberFormat="1" applyFont="1" applyFill="1" applyBorder="1" applyAlignment="1" applyProtection="1">
      <alignment horizontal="left" vertical="center" wrapText="1"/>
      <protection locked="0"/>
    </xf>
    <xf numFmtId="49" fontId="10" fillId="4" borderId="9" xfId="29" applyNumberFormat="1" applyFont="1" applyFill="1" applyBorder="1" applyAlignment="1" applyProtection="1">
      <alignment horizontal="center" vertical="center" wrapText="1"/>
      <protection locked="0"/>
    </xf>
    <xf numFmtId="49" fontId="10" fillId="4" borderId="3" xfId="29" applyNumberFormat="1" applyFont="1" applyFill="1" applyBorder="1" applyAlignment="1" applyProtection="1">
      <alignment horizontal="center" vertical="center" wrapText="1"/>
      <protection locked="0"/>
    </xf>
  </cellXfs>
  <cellStyles count="47">
    <cellStyle name=" 1" xfId="1"/>
    <cellStyle name="Currency [0]" xfId="2"/>
    <cellStyle name="Currency2" xfId="3"/>
    <cellStyle name="Followed Hyperlink" xfId="4"/>
    <cellStyle name="Hyperlink" xfId="5"/>
    <cellStyle name="normal" xfId="46"/>
    <cellStyle name="Normal1" xfId="6"/>
    <cellStyle name="Normal2" xfId="7"/>
    <cellStyle name="Percent1" xfId="8"/>
    <cellStyle name="Ввод " xfId="9" builtinId="20" customBuiltin="1"/>
    <cellStyle name="Гиперссылка" xfId="10" builtinId="8"/>
    <cellStyle name="Гиперссылка 2" xfId="11"/>
    <cellStyle name="Гиперссылка 3" xfId="12"/>
    <cellStyle name="Гиперссылка_Новая инструкция1_фст" xfId="13"/>
    <cellStyle name="Обычный" xfId="0" builtinId="0"/>
    <cellStyle name="Обычный 10" xfId="14"/>
    <cellStyle name="Обычный 12" xfId="15"/>
    <cellStyle name="Обычный 12 2" xfId="16"/>
    <cellStyle name="Обычный 12_JKH.OPEN.INFO.TARIFF(v1.0)" xfId="17"/>
    <cellStyle name="Обычный 14" xfId="18"/>
    <cellStyle name="Обычный 14_JKH.OPEN.INFO.TARIFF(v1.0)" xfId="19"/>
    <cellStyle name="Обычный 2_Новая инструкция1_фст" xfId="20"/>
    <cellStyle name="Обычный_Forma_1" xfId="21"/>
    <cellStyle name="Обычный_Forma_3_Книга2" xfId="22"/>
    <cellStyle name="Обычный_Forma_5" xfId="23"/>
    <cellStyle name="Обычный_Forma_5 2" xfId="24"/>
    <cellStyle name="Обычный_Forma_5_Книга2" xfId="25"/>
    <cellStyle name="Обычный_JKH.OPEN.INFO.PRICE.VO_v4.0(10.02.11)" xfId="26"/>
    <cellStyle name="Обычный_KRU.TARIFF.TE.FACT(v0.5)_import_02.02 2" xfId="27"/>
    <cellStyle name="Обычный_OREP.JKH.POD.2010YEAR(v1.0)" xfId="28"/>
    <cellStyle name="Обычный_POTR.EE(+PASPORT)" xfId="29"/>
    <cellStyle name="Обычный_PREDEL.JKH.2010(v1.3)" xfId="30"/>
    <cellStyle name="Обычный_PRIL1.ELECTR" xfId="31"/>
    <cellStyle name="Обычный_PRIL1.ELECTR 2" xfId="32"/>
    <cellStyle name="Обычный_PRIL4.JKU.7.28(04.03.2009)" xfId="33"/>
    <cellStyle name="Обычный_reest_org" xfId="34"/>
    <cellStyle name="Обычный_TEHSHEET" xfId="35"/>
    <cellStyle name="Обычный_ЖКУ_проект3" xfId="36"/>
    <cellStyle name="Обычный_ЖКУ_проект3 2" xfId="37"/>
    <cellStyle name="Обычный_Книга2" xfId="38"/>
    <cellStyle name="Обычный_Котёл Сбыты" xfId="39"/>
    <cellStyle name="Обычный_Новая инструкция1_фст" xfId="40"/>
    <cellStyle name="Обычный_Новая карта_рабочая версия" xfId="41"/>
    <cellStyle name="Обычный_форма 1 водопровод для орг" xfId="42"/>
    <cellStyle name="Обычный_форма 1 водопровод для орг_CALC.KV.4.78(v1.0)" xfId="43"/>
    <cellStyle name="Обычный_Форма 22 ЖКХ" xfId="44"/>
    <cellStyle name="Обычный_ХВС показатели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jpe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jpeg"/><Relationship Id="rId2" Type="http://schemas.openxmlformats.org/officeDocument/2006/relationships/image" Target="../media/image18.jpeg"/><Relationship Id="rId1" Type="http://schemas.openxmlformats.org/officeDocument/2006/relationships/image" Target="../media/image20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jpeg"/><Relationship Id="rId2" Type="http://schemas.openxmlformats.org/officeDocument/2006/relationships/image" Target="../media/image18.jpeg"/><Relationship Id="rId1" Type="http://schemas.openxmlformats.org/officeDocument/2006/relationships/image" Target="../media/image20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jpeg"/><Relationship Id="rId2" Type="http://schemas.openxmlformats.org/officeDocument/2006/relationships/image" Target="../media/image18.jpeg"/><Relationship Id="rId1" Type="http://schemas.openxmlformats.org/officeDocument/2006/relationships/image" Target="../media/image20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jpeg"/><Relationship Id="rId2" Type="http://schemas.openxmlformats.org/officeDocument/2006/relationships/image" Target="../media/image18.jpeg"/><Relationship Id="rId1" Type="http://schemas.openxmlformats.org/officeDocument/2006/relationships/image" Target="../media/image20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jpeg"/><Relationship Id="rId2" Type="http://schemas.openxmlformats.org/officeDocument/2006/relationships/image" Target="../media/image18.jpeg"/><Relationship Id="rId1" Type="http://schemas.openxmlformats.org/officeDocument/2006/relationships/image" Target="../media/image20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jpeg"/><Relationship Id="rId1" Type="http://schemas.openxmlformats.org/officeDocument/2006/relationships/image" Target="../media/image18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jpeg"/><Relationship Id="rId1" Type="http://schemas.openxmlformats.org/officeDocument/2006/relationships/image" Target="../media/image19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jpeg"/><Relationship Id="rId1" Type="http://schemas.openxmlformats.org/officeDocument/2006/relationships/image" Target="../media/image19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jpeg"/><Relationship Id="rId1" Type="http://schemas.openxmlformats.org/officeDocument/2006/relationships/image" Target="../media/image17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jpeg"/><Relationship Id="rId1" Type="http://schemas.openxmlformats.org/officeDocument/2006/relationships/image" Target="../media/image18.jpeg"/><Relationship Id="rId5" Type="http://schemas.openxmlformats.org/officeDocument/2006/relationships/image" Target="../media/image22.png"/><Relationship Id="rId4" Type="http://schemas.openxmlformats.org/officeDocument/2006/relationships/image" Target="../media/image2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jpeg"/><Relationship Id="rId1" Type="http://schemas.openxmlformats.org/officeDocument/2006/relationships/image" Target="../media/image18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jpeg"/><Relationship Id="rId1" Type="http://schemas.openxmlformats.org/officeDocument/2006/relationships/image" Target="../media/image18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jpeg"/><Relationship Id="rId1" Type="http://schemas.openxmlformats.org/officeDocument/2006/relationships/image" Target="../media/image18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jpeg"/><Relationship Id="rId1" Type="http://schemas.openxmlformats.org/officeDocument/2006/relationships/image" Target="../media/image18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jpeg"/><Relationship Id="rId1" Type="http://schemas.openxmlformats.org/officeDocument/2006/relationships/image" Target="../media/image18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4</xdr:col>
      <xdr:colOff>1457325</xdr:colOff>
      <xdr:row>4</xdr:row>
      <xdr:rowOff>0</xdr:rowOff>
    </xdr:to>
    <xdr:pic>
      <xdr:nvPicPr>
        <xdr:cNvPr id="340570" name="Рисунок 18" descr="инструкция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28650"/>
          <a:ext cx="62579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266700</xdr:colOff>
      <xdr:row>5</xdr:row>
      <xdr:rowOff>19050</xdr:rowOff>
    </xdr:from>
    <xdr:to>
      <xdr:col>1</xdr:col>
      <xdr:colOff>733425</xdr:colOff>
      <xdr:row>10</xdr:row>
      <xdr:rowOff>47625</xdr:rowOff>
    </xdr:to>
    <xdr:pic macro="[0]!Instruction.ImageClick">
      <xdr:nvPicPr>
        <xdr:cNvPr id="340571" name="InstrImage_1" descr="AllDay.ru_Settings1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066800"/>
          <a:ext cx="466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352425</xdr:colOff>
      <xdr:row>36</xdr:row>
      <xdr:rowOff>76200</xdr:rowOff>
    </xdr:from>
    <xdr:to>
      <xdr:col>1</xdr:col>
      <xdr:colOff>647700</xdr:colOff>
      <xdr:row>36</xdr:row>
      <xdr:rowOff>361950</xdr:rowOff>
    </xdr:to>
    <xdr:pic macro="[0]!Instruction.ImageClick">
      <xdr:nvPicPr>
        <xdr:cNvPr id="340572" name="InstrImage_4" descr="AllDay.ru_Tasks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3581400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54</xdr:row>
      <xdr:rowOff>66675</xdr:rowOff>
    </xdr:from>
    <xdr:to>
      <xdr:col>1</xdr:col>
      <xdr:colOff>676275</xdr:colOff>
      <xdr:row>54</xdr:row>
      <xdr:rowOff>428625</xdr:rowOff>
    </xdr:to>
    <xdr:pic macro="[0]!Instruction.ImageClick">
      <xdr:nvPicPr>
        <xdr:cNvPr id="340573" name="InstrImage_6" descr="AllDay.ru_Spreadsheet.png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8782050"/>
          <a:ext cx="3524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69</xdr:row>
      <xdr:rowOff>19050</xdr:rowOff>
    </xdr:from>
    <xdr:to>
      <xdr:col>1</xdr:col>
      <xdr:colOff>676275</xdr:colOff>
      <xdr:row>69</xdr:row>
      <xdr:rowOff>371475</xdr:rowOff>
    </xdr:to>
    <xdr:pic macro="[0]!Instruction.ImageClick">
      <xdr:nvPicPr>
        <xdr:cNvPr id="340574" name="InstrImage_7" descr="AllDay.ru_Mail4.png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4601825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46</xdr:row>
      <xdr:rowOff>76200</xdr:rowOff>
    </xdr:from>
    <xdr:to>
      <xdr:col>1</xdr:col>
      <xdr:colOff>676275</xdr:colOff>
      <xdr:row>46</xdr:row>
      <xdr:rowOff>428625</xdr:rowOff>
    </xdr:to>
    <xdr:pic macro="[0]!Instruction.ImageClick">
      <xdr:nvPicPr>
        <xdr:cNvPr id="340575" name="InstrImage_5" descr="AllDay.ru_Forum.png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7010400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17</xdr:row>
      <xdr:rowOff>66675</xdr:rowOff>
    </xdr:from>
    <xdr:to>
      <xdr:col>1</xdr:col>
      <xdr:colOff>676275</xdr:colOff>
      <xdr:row>17</xdr:row>
      <xdr:rowOff>428625</xdr:rowOff>
    </xdr:to>
    <xdr:pic macro="[0]!Instruction.ImageClick">
      <xdr:nvPicPr>
        <xdr:cNvPr id="340576" name="InstrImage_2" descr="AllDay.ru_App2.png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133725"/>
          <a:ext cx="361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25</xdr:row>
      <xdr:rowOff>57150</xdr:rowOff>
    </xdr:from>
    <xdr:to>
      <xdr:col>1</xdr:col>
      <xdr:colOff>676275</xdr:colOff>
      <xdr:row>36</xdr:row>
      <xdr:rowOff>352425</xdr:rowOff>
    </xdr:to>
    <xdr:pic macro="[0]!Instruction.ImageClick">
      <xdr:nvPicPr>
        <xdr:cNvPr id="340577" name="InstrImage_3" descr="AllDay.ru_Workspace2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505200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828675</xdr:colOff>
      <xdr:row>69</xdr:row>
      <xdr:rowOff>390525</xdr:rowOff>
    </xdr:from>
    <xdr:to>
      <xdr:col>2</xdr:col>
      <xdr:colOff>361950</xdr:colOff>
      <xdr:row>76</xdr:row>
      <xdr:rowOff>114300</xdr:rowOff>
    </xdr:to>
    <xdr:pic macro="[0]!Instruction.ImageForChangeClick">
      <xdr:nvPicPr>
        <xdr:cNvPr id="340578" name="InstrImageChange_2" descr="userinfo_1169.png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4973300"/>
          <a:ext cx="4000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828675</xdr:colOff>
      <xdr:row>46</xdr:row>
      <xdr:rowOff>400050</xdr:rowOff>
    </xdr:from>
    <xdr:to>
      <xdr:col>2</xdr:col>
      <xdr:colOff>361950</xdr:colOff>
      <xdr:row>54</xdr:row>
      <xdr:rowOff>314325</xdr:rowOff>
    </xdr:to>
    <xdr:pic macro="[0]!Instruction.ImageForChangeClick">
      <xdr:nvPicPr>
        <xdr:cNvPr id="340579" name="InstrImageChange_1" descr="userinfo_1169.png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7334250"/>
          <a:ext cx="4000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24</xdr:row>
      <xdr:rowOff>0</xdr:rowOff>
    </xdr:from>
    <xdr:to>
      <xdr:col>3</xdr:col>
      <xdr:colOff>9525</xdr:colOff>
      <xdr:row>25</xdr:row>
      <xdr:rowOff>0</xdr:rowOff>
    </xdr:to>
    <xdr:pic>
      <xdr:nvPicPr>
        <xdr:cNvPr id="340580" name="Help" descr="help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505200"/>
          <a:ext cx="323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10</xdr:row>
      <xdr:rowOff>66675</xdr:rowOff>
    </xdr:from>
    <xdr:to>
      <xdr:col>1</xdr:col>
      <xdr:colOff>771525</xdr:colOff>
      <xdr:row>10</xdr:row>
      <xdr:rowOff>419100</xdr:rowOff>
    </xdr:to>
    <xdr:pic macro="[0]!Instruction.ImageClick">
      <xdr:nvPicPr>
        <xdr:cNvPr id="340581" name="InstrImage_8" descr="http://www.sanfk.ru/fck_editor_files/image/icon_law.jp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695575"/>
          <a:ext cx="581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30</xdr:row>
      <xdr:rowOff>66675</xdr:rowOff>
    </xdr:from>
    <xdr:to>
      <xdr:col>1</xdr:col>
      <xdr:colOff>685800</xdr:colOff>
      <xdr:row>36</xdr:row>
      <xdr:rowOff>361950</xdr:rowOff>
    </xdr:to>
    <xdr:pic macro="[0]!Instruction.ImageClick">
      <xdr:nvPicPr>
        <xdr:cNvPr id="340582" name="InstrImage_9" descr="software-update.gif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505200"/>
          <a:ext cx="361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</xdr:colOff>
      <xdr:row>32</xdr:row>
      <xdr:rowOff>114300</xdr:rowOff>
    </xdr:from>
    <xdr:to>
      <xdr:col>2</xdr:col>
      <xdr:colOff>257175</xdr:colOff>
      <xdr:row>36</xdr:row>
      <xdr:rowOff>152400</xdr:rowOff>
    </xdr:to>
    <xdr:pic macro="[0]!Instruction.chkUpdates_Click">
      <xdr:nvPicPr>
        <xdr:cNvPr id="340583" name="chkGetUpdatesFalse" descr="check_no.jpg" hidden="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35052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33</xdr:row>
      <xdr:rowOff>104775</xdr:rowOff>
    </xdr:from>
    <xdr:to>
      <xdr:col>2</xdr:col>
      <xdr:colOff>266700</xdr:colOff>
      <xdr:row>36</xdr:row>
      <xdr:rowOff>152400</xdr:rowOff>
    </xdr:to>
    <xdr:pic>
      <xdr:nvPicPr>
        <xdr:cNvPr id="340584" name="chkNoUpdatesTrue" descr="check_yes.png" hidden="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35052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1181100</xdr:colOff>
          <xdr:row>1</xdr:row>
          <xdr:rowOff>47625</xdr:rowOff>
        </xdr:from>
        <xdr:to>
          <xdr:col>4</xdr:col>
          <xdr:colOff>4038600</xdr:colOff>
          <xdr:row>2</xdr:row>
          <xdr:rowOff>95250</xdr:rowOff>
        </xdr:to>
        <xdr:sp macro="" textlink="">
          <xdr:nvSpPr>
            <xdr:cNvPr id="340524" name="CommandButton1" hidden="1">
              <a:extLst>
                <a:ext uri="{63B3BB69-23CF-44E3-9099-C40C66FF867C}">
                  <a14:compatExt spid="_x0000_s3405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</xdr:row>
      <xdr:rowOff>161925</xdr:rowOff>
    </xdr:from>
    <xdr:to>
      <xdr:col>3</xdr:col>
      <xdr:colOff>323850</xdr:colOff>
      <xdr:row>11</xdr:row>
      <xdr:rowOff>485775</xdr:rowOff>
    </xdr:to>
    <xdr:pic macro="[0]!modInfo.MainSheetHelp">
      <xdr:nvPicPr>
        <xdr:cNvPr id="350230" name="ExcludeHelp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764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3</xdr:col>
      <xdr:colOff>0</xdr:colOff>
      <xdr:row>6</xdr:row>
      <xdr:rowOff>0</xdr:rowOff>
    </xdr:from>
    <xdr:to>
      <xdr:col>13</xdr:col>
      <xdr:colOff>371475</xdr:colOff>
      <xdr:row>6</xdr:row>
      <xdr:rowOff>85725</xdr:rowOff>
    </xdr:to>
    <xdr:pic>
      <xdr:nvPicPr>
        <xdr:cNvPr id="350231" name="pictBorderTop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200025" y="333375"/>
          <a:ext cx="137255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219075</xdr:rowOff>
    </xdr:from>
    <xdr:to>
      <xdr:col>13</xdr:col>
      <xdr:colOff>371475</xdr:colOff>
      <xdr:row>7</xdr:row>
      <xdr:rowOff>304800</xdr:rowOff>
    </xdr:to>
    <xdr:pic>
      <xdr:nvPicPr>
        <xdr:cNvPr id="350232" name="pictBorderDown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200025" y="990600"/>
          <a:ext cx="137255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</xdr:row>
      <xdr:rowOff>161925</xdr:rowOff>
    </xdr:from>
    <xdr:to>
      <xdr:col>3</xdr:col>
      <xdr:colOff>323850</xdr:colOff>
      <xdr:row>11</xdr:row>
      <xdr:rowOff>485775</xdr:rowOff>
    </xdr:to>
    <xdr:pic macro="[0]!modInfo.MainSheetHelp">
      <xdr:nvPicPr>
        <xdr:cNvPr id="351254" name="ExcludeHelp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764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3</xdr:col>
      <xdr:colOff>0</xdr:colOff>
      <xdr:row>6</xdr:row>
      <xdr:rowOff>0</xdr:rowOff>
    </xdr:from>
    <xdr:to>
      <xdr:col>13</xdr:col>
      <xdr:colOff>371475</xdr:colOff>
      <xdr:row>6</xdr:row>
      <xdr:rowOff>85725</xdr:rowOff>
    </xdr:to>
    <xdr:pic>
      <xdr:nvPicPr>
        <xdr:cNvPr id="351255" name="pictBorderTop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200025" y="333375"/>
          <a:ext cx="137255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219075</xdr:rowOff>
    </xdr:from>
    <xdr:to>
      <xdr:col>13</xdr:col>
      <xdr:colOff>371475</xdr:colOff>
      <xdr:row>7</xdr:row>
      <xdr:rowOff>304800</xdr:rowOff>
    </xdr:to>
    <xdr:pic>
      <xdr:nvPicPr>
        <xdr:cNvPr id="351256" name="pictBorderDown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200025" y="990600"/>
          <a:ext cx="137255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</xdr:row>
      <xdr:rowOff>161925</xdr:rowOff>
    </xdr:from>
    <xdr:to>
      <xdr:col>3</xdr:col>
      <xdr:colOff>323850</xdr:colOff>
      <xdr:row>11</xdr:row>
      <xdr:rowOff>485775</xdr:rowOff>
    </xdr:to>
    <xdr:pic macro="[0]!modInfo.MainSheetHelp">
      <xdr:nvPicPr>
        <xdr:cNvPr id="352278" name="ExcludeHelp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764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3</xdr:col>
      <xdr:colOff>0</xdr:colOff>
      <xdr:row>6</xdr:row>
      <xdr:rowOff>0</xdr:rowOff>
    </xdr:from>
    <xdr:to>
      <xdr:col>13</xdr:col>
      <xdr:colOff>371475</xdr:colOff>
      <xdr:row>6</xdr:row>
      <xdr:rowOff>85725</xdr:rowOff>
    </xdr:to>
    <xdr:pic>
      <xdr:nvPicPr>
        <xdr:cNvPr id="352279" name="pictBorderTop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200025" y="333375"/>
          <a:ext cx="137255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219075</xdr:rowOff>
    </xdr:from>
    <xdr:to>
      <xdr:col>13</xdr:col>
      <xdr:colOff>371475</xdr:colOff>
      <xdr:row>7</xdr:row>
      <xdr:rowOff>304800</xdr:rowOff>
    </xdr:to>
    <xdr:pic>
      <xdr:nvPicPr>
        <xdr:cNvPr id="352280" name="pictBorderDown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200025" y="990600"/>
          <a:ext cx="137255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</xdr:row>
      <xdr:rowOff>161925</xdr:rowOff>
    </xdr:from>
    <xdr:to>
      <xdr:col>3</xdr:col>
      <xdr:colOff>323850</xdr:colOff>
      <xdr:row>11</xdr:row>
      <xdr:rowOff>485775</xdr:rowOff>
    </xdr:to>
    <xdr:pic macro="[0]!modInfo.MainSheetHelp">
      <xdr:nvPicPr>
        <xdr:cNvPr id="266163" name="ExcludeHelp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764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3</xdr:col>
      <xdr:colOff>0</xdr:colOff>
      <xdr:row>6</xdr:row>
      <xdr:rowOff>0</xdr:rowOff>
    </xdr:from>
    <xdr:to>
      <xdr:col>13</xdr:col>
      <xdr:colOff>371475</xdr:colOff>
      <xdr:row>6</xdr:row>
      <xdr:rowOff>85725</xdr:rowOff>
    </xdr:to>
    <xdr:pic>
      <xdr:nvPicPr>
        <xdr:cNvPr id="266164" name="pictBorderTop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200025" y="333375"/>
          <a:ext cx="137255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219075</xdr:rowOff>
    </xdr:from>
    <xdr:to>
      <xdr:col>13</xdr:col>
      <xdr:colOff>371475</xdr:colOff>
      <xdr:row>7</xdr:row>
      <xdr:rowOff>304800</xdr:rowOff>
    </xdr:to>
    <xdr:pic>
      <xdr:nvPicPr>
        <xdr:cNvPr id="266165" name="pictBorderDown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200025" y="990600"/>
          <a:ext cx="137255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12</xdr:row>
      <xdr:rowOff>161925</xdr:rowOff>
    </xdr:from>
    <xdr:to>
      <xdr:col>11</xdr:col>
      <xdr:colOff>323850</xdr:colOff>
      <xdr:row>13</xdr:row>
      <xdr:rowOff>0</xdr:rowOff>
    </xdr:to>
    <xdr:pic macro="[0]!modInfo.MainSheetHelp">
      <xdr:nvPicPr>
        <xdr:cNvPr id="268209" name="ExcludeHelp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1275" y="20574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3</xdr:col>
      <xdr:colOff>0</xdr:colOff>
      <xdr:row>6</xdr:row>
      <xdr:rowOff>0</xdr:rowOff>
    </xdr:from>
    <xdr:to>
      <xdr:col>12</xdr:col>
      <xdr:colOff>371475</xdr:colOff>
      <xdr:row>6</xdr:row>
      <xdr:rowOff>85725</xdr:rowOff>
    </xdr:to>
    <xdr:pic>
      <xdr:nvPicPr>
        <xdr:cNvPr id="268210" name="pictBorderTop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209550" y="333375"/>
          <a:ext cx="135636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219075</xdr:rowOff>
    </xdr:from>
    <xdr:to>
      <xdr:col>12</xdr:col>
      <xdr:colOff>371475</xdr:colOff>
      <xdr:row>7</xdr:row>
      <xdr:rowOff>304800</xdr:rowOff>
    </xdr:to>
    <xdr:pic>
      <xdr:nvPicPr>
        <xdr:cNvPr id="268211" name="pictBorderDown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209550" y="933450"/>
          <a:ext cx="135636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6</xdr:row>
      <xdr:rowOff>0</xdr:rowOff>
    </xdr:from>
    <xdr:to>
      <xdr:col>7</xdr:col>
      <xdr:colOff>0</xdr:colOff>
      <xdr:row>6</xdr:row>
      <xdr:rowOff>85725</xdr:rowOff>
    </xdr:to>
    <xdr:pic>
      <xdr:nvPicPr>
        <xdr:cNvPr id="343087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142875" y="333375"/>
          <a:ext cx="65246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142875</xdr:colOff>
      <xdr:row>7</xdr:row>
      <xdr:rowOff>219075</xdr:rowOff>
    </xdr:from>
    <xdr:to>
      <xdr:col>7</xdr:col>
      <xdr:colOff>0</xdr:colOff>
      <xdr:row>7</xdr:row>
      <xdr:rowOff>304800</xdr:rowOff>
    </xdr:to>
    <xdr:pic>
      <xdr:nvPicPr>
        <xdr:cNvPr id="343088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142875" y="933450"/>
          <a:ext cx="65246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7</xdr:row>
      <xdr:rowOff>342900</xdr:rowOff>
    </xdr:from>
    <xdr:to>
      <xdr:col>8</xdr:col>
      <xdr:colOff>19050</xdr:colOff>
      <xdr:row>8</xdr:row>
      <xdr:rowOff>57150</xdr:rowOff>
    </xdr:to>
    <xdr:pic>
      <xdr:nvPicPr>
        <xdr:cNvPr id="354313" name="Рисунок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371475" y="485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6</xdr:row>
      <xdr:rowOff>104775</xdr:rowOff>
    </xdr:from>
    <xdr:to>
      <xdr:col>8</xdr:col>
      <xdr:colOff>28575</xdr:colOff>
      <xdr:row>7</xdr:row>
      <xdr:rowOff>57150</xdr:rowOff>
    </xdr:to>
    <xdr:pic>
      <xdr:nvPicPr>
        <xdr:cNvPr id="354314" name="Рисунок 1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381000" y="104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7</xdr:row>
      <xdr:rowOff>342900</xdr:rowOff>
    </xdr:from>
    <xdr:to>
      <xdr:col>8</xdr:col>
      <xdr:colOff>19050</xdr:colOff>
      <xdr:row>8</xdr:row>
      <xdr:rowOff>57150</xdr:rowOff>
    </xdr:to>
    <xdr:pic>
      <xdr:nvPicPr>
        <xdr:cNvPr id="355333" name="Рисунок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371475" y="485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6</xdr:row>
      <xdr:rowOff>104775</xdr:rowOff>
    </xdr:from>
    <xdr:to>
      <xdr:col>8</xdr:col>
      <xdr:colOff>28575</xdr:colOff>
      <xdr:row>7</xdr:row>
      <xdr:rowOff>57150</xdr:rowOff>
    </xdr:to>
    <xdr:pic>
      <xdr:nvPicPr>
        <xdr:cNvPr id="355334" name="Рисунок 1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381000" y="104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5</xdr:col>
          <xdr:colOff>600075</xdr:colOff>
          <xdr:row>4</xdr:row>
          <xdr:rowOff>19050</xdr:rowOff>
        </xdr:to>
        <xdr:sp macro="" textlink="">
          <xdr:nvSpPr>
            <xdr:cNvPr id="38913" name="cmdGetListAllSheets" hidden="1">
              <a:extLst>
                <a:ext uri="{63B3BB69-23CF-44E3-9099-C40C66FF867C}">
                  <a14:compatExt spid="_x0000_s389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38100</xdr:rowOff>
    </xdr:from>
    <xdr:to>
      <xdr:col>2</xdr:col>
      <xdr:colOff>5715000</xdr:colOff>
      <xdr:row>2</xdr:row>
      <xdr:rowOff>371475</xdr:rowOff>
    </xdr:to>
    <xdr:pic>
      <xdr:nvPicPr>
        <xdr:cNvPr id="319282" name="Рисунок 7" descr="Справочная-информация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81000"/>
          <a:ext cx="62293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295275</xdr:rowOff>
    </xdr:from>
    <xdr:to>
      <xdr:col>3</xdr:col>
      <xdr:colOff>1647825</xdr:colOff>
      <xdr:row>2</xdr:row>
      <xdr:rowOff>38100</xdr:rowOff>
    </xdr:to>
    <xdr:pic>
      <xdr:nvPicPr>
        <xdr:cNvPr id="310865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6250"/>
        <a:stretch>
          <a:fillRect/>
        </a:stretch>
      </xdr:blipFill>
      <xdr:spPr bwMode="auto">
        <a:xfrm>
          <a:off x="228600" y="438150"/>
          <a:ext cx="9763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0</xdr:row>
      <xdr:rowOff>95250</xdr:rowOff>
    </xdr:from>
    <xdr:to>
      <xdr:col>3</xdr:col>
      <xdr:colOff>1104900</xdr:colOff>
      <xdr:row>1</xdr:row>
      <xdr:rowOff>0</xdr:rowOff>
    </xdr:to>
    <xdr:pic>
      <xdr:nvPicPr>
        <xdr:cNvPr id="310866" name="Рисунок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1208"/>
        <a:stretch>
          <a:fillRect/>
        </a:stretch>
      </xdr:blipFill>
      <xdr:spPr bwMode="auto">
        <a:xfrm>
          <a:off x="123825" y="95250"/>
          <a:ext cx="93249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287655</xdr:colOff>
      <xdr:row>0</xdr:row>
      <xdr:rowOff>106680</xdr:rowOff>
    </xdr:from>
    <xdr:to>
      <xdr:col>6</xdr:col>
      <xdr:colOff>240030</xdr:colOff>
      <xdr:row>1</xdr:row>
      <xdr:rowOff>289560</xdr:rowOff>
    </xdr:to>
    <xdr:sp macro="[0]!modUpdTemplLogger.cmdClearLog_Click" textlink="">
      <xdr:nvSpPr>
        <xdr:cNvPr id="4" name="cmdClearLog"/>
        <xdr:cNvSpPr/>
      </xdr:nvSpPr>
      <xdr:spPr>
        <a:xfrm>
          <a:off x="3030855" y="106680"/>
          <a:ext cx="1323975" cy="278130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историю </a:t>
          </a:r>
        </a:p>
      </xdr:txBody>
    </xdr:sp>
    <xdr:clientData/>
  </xdr:twoCellAnchor>
  <xdr:twoCellAnchor editAs="oneCell">
    <xdr:from>
      <xdr:col>1</xdr:col>
      <xdr:colOff>228600</xdr:colOff>
      <xdr:row>1</xdr:row>
      <xdr:rowOff>295275</xdr:rowOff>
    </xdr:from>
    <xdr:to>
      <xdr:col>3</xdr:col>
      <xdr:colOff>1647825</xdr:colOff>
      <xdr:row>2</xdr:row>
      <xdr:rowOff>38100</xdr:rowOff>
    </xdr:to>
    <xdr:pic>
      <xdr:nvPicPr>
        <xdr:cNvPr id="310868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6250"/>
        <a:stretch>
          <a:fillRect/>
        </a:stretch>
      </xdr:blipFill>
      <xdr:spPr bwMode="auto">
        <a:xfrm>
          <a:off x="228600" y="438150"/>
          <a:ext cx="9763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1</xdr:row>
      <xdr:rowOff>0</xdr:rowOff>
    </xdr:from>
    <xdr:to>
      <xdr:col>7</xdr:col>
      <xdr:colOff>933450</xdr:colOff>
      <xdr:row>1</xdr:row>
      <xdr:rowOff>85725</xdr:rowOff>
    </xdr:to>
    <xdr:pic>
      <xdr:nvPicPr>
        <xdr:cNvPr id="339502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180975" y="504825"/>
          <a:ext cx="75723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180975</xdr:colOff>
      <xdr:row>1</xdr:row>
      <xdr:rowOff>409575</xdr:rowOff>
    </xdr:from>
    <xdr:to>
      <xdr:col>7</xdr:col>
      <xdr:colOff>933450</xdr:colOff>
      <xdr:row>1</xdr:row>
      <xdr:rowOff>495300</xdr:rowOff>
    </xdr:to>
    <xdr:pic>
      <xdr:nvPicPr>
        <xdr:cNvPr id="339503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180975" y="914400"/>
          <a:ext cx="75723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323850</xdr:colOff>
      <xdr:row>10</xdr:row>
      <xdr:rowOff>9525</xdr:rowOff>
    </xdr:to>
    <xdr:pic macro="[0]!modInfo.MainSheetHelp">
      <xdr:nvPicPr>
        <xdr:cNvPr id="339504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25241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6</xdr:row>
      <xdr:rowOff>0</xdr:rowOff>
    </xdr:from>
    <xdr:to>
      <xdr:col>7</xdr:col>
      <xdr:colOff>323850</xdr:colOff>
      <xdr:row>7</xdr:row>
      <xdr:rowOff>9525</xdr:rowOff>
    </xdr:to>
    <xdr:pic macro="[0]!modInfo.MainSheetHelp">
      <xdr:nvPicPr>
        <xdr:cNvPr id="33950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17526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16</xdr:row>
      <xdr:rowOff>0</xdr:rowOff>
    </xdr:from>
    <xdr:to>
      <xdr:col>7</xdr:col>
      <xdr:colOff>323850</xdr:colOff>
      <xdr:row>17</xdr:row>
      <xdr:rowOff>0</xdr:rowOff>
    </xdr:to>
    <xdr:pic macro="[0]!modInfo.MainSheetHelp">
      <xdr:nvPicPr>
        <xdr:cNvPr id="339506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44577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4</xdr:row>
      <xdr:rowOff>180975</xdr:rowOff>
    </xdr:to>
    <xdr:pic macro="[0]!modSheetMain01.cmdCreatePrintedForm_Click">
      <xdr:nvPicPr>
        <xdr:cNvPr id="339507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1525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323850</xdr:colOff>
      <xdr:row>29</xdr:row>
      <xdr:rowOff>9525</xdr:rowOff>
    </xdr:to>
    <xdr:pic macro="[0]!modInfo.MainSheetHelp">
      <xdr:nvPicPr>
        <xdr:cNvPr id="339508" name="ExcludeHelp_1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700087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0</xdr:colOff>
      <xdr:row>39</xdr:row>
      <xdr:rowOff>0</xdr:rowOff>
    </xdr:from>
    <xdr:to>
      <xdr:col>5</xdr:col>
      <xdr:colOff>323850</xdr:colOff>
      <xdr:row>39</xdr:row>
      <xdr:rowOff>323850</xdr:rowOff>
    </xdr:to>
    <xdr:pic macro="[0]!modInfo.MainSheetHelp">
      <xdr:nvPicPr>
        <xdr:cNvPr id="339509" name="ExcludeHelp_1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940117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62</xdr:row>
      <xdr:rowOff>0</xdr:rowOff>
    </xdr:from>
    <xdr:to>
      <xdr:col>4</xdr:col>
      <xdr:colOff>323850</xdr:colOff>
      <xdr:row>62</xdr:row>
      <xdr:rowOff>323850</xdr:rowOff>
    </xdr:to>
    <xdr:pic macro="[0]!modInfo.MainSheetHelp">
      <xdr:nvPicPr>
        <xdr:cNvPr id="339510" name="ExcludeHelp_9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17729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0</xdr:colOff>
      <xdr:row>62</xdr:row>
      <xdr:rowOff>0</xdr:rowOff>
    </xdr:from>
    <xdr:to>
      <xdr:col>5</xdr:col>
      <xdr:colOff>323850</xdr:colOff>
      <xdr:row>62</xdr:row>
      <xdr:rowOff>323850</xdr:rowOff>
    </xdr:to>
    <xdr:pic macro="[0]!modInfo.MainSheetHelp">
      <xdr:nvPicPr>
        <xdr:cNvPr id="339511" name="ExcludeHelp_10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117729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40</xdr:row>
      <xdr:rowOff>0</xdr:rowOff>
    </xdr:from>
    <xdr:to>
      <xdr:col>7</xdr:col>
      <xdr:colOff>323850</xdr:colOff>
      <xdr:row>41</xdr:row>
      <xdr:rowOff>9525</xdr:rowOff>
    </xdr:to>
    <xdr:pic macro="[0]!modInfo.MainSheetHelp">
      <xdr:nvPicPr>
        <xdr:cNvPr id="339512" name="ExcludeHelp_1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982027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0</xdr:colOff>
      <xdr:row>62</xdr:row>
      <xdr:rowOff>0</xdr:rowOff>
    </xdr:from>
    <xdr:to>
      <xdr:col>5</xdr:col>
      <xdr:colOff>323850</xdr:colOff>
      <xdr:row>62</xdr:row>
      <xdr:rowOff>323850</xdr:rowOff>
    </xdr:to>
    <xdr:pic macro="[1]!modInfo.MainSheetHelp">
      <xdr:nvPicPr>
        <xdr:cNvPr id="13" name="ExcludeHelp_10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105537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15</xdr:row>
      <xdr:rowOff>0</xdr:rowOff>
    </xdr:from>
    <xdr:to>
      <xdr:col>11</xdr:col>
      <xdr:colOff>9525</xdr:colOff>
      <xdr:row>15</xdr:row>
      <xdr:rowOff>85725</xdr:rowOff>
    </xdr:to>
    <xdr:pic>
      <xdr:nvPicPr>
        <xdr:cNvPr id="325816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209550" y="333375"/>
          <a:ext cx="102489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19050</xdr:colOff>
      <xdr:row>16</xdr:row>
      <xdr:rowOff>219075</xdr:rowOff>
    </xdr:from>
    <xdr:to>
      <xdr:col>11</xdr:col>
      <xdr:colOff>9525</xdr:colOff>
      <xdr:row>16</xdr:row>
      <xdr:rowOff>304800</xdr:rowOff>
    </xdr:to>
    <xdr:pic>
      <xdr:nvPicPr>
        <xdr:cNvPr id="325817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209550" y="933450"/>
          <a:ext cx="102489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9</xdr:col>
      <xdr:colOff>9525</xdr:colOff>
      <xdr:row>6</xdr:row>
      <xdr:rowOff>85725</xdr:rowOff>
    </xdr:to>
    <xdr:pic>
      <xdr:nvPicPr>
        <xdr:cNvPr id="347151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323850" y="333375"/>
          <a:ext cx="80676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228600</xdr:rowOff>
    </xdr:from>
    <xdr:to>
      <xdr:col>9</xdr:col>
      <xdr:colOff>9525</xdr:colOff>
      <xdr:row>8</xdr:row>
      <xdr:rowOff>0</xdr:rowOff>
    </xdr:to>
    <xdr:pic>
      <xdr:nvPicPr>
        <xdr:cNvPr id="347152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323850" y="1257300"/>
          <a:ext cx="80676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9</xdr:col>
      <xdr:colOff>9525</xdr:colOff>
      <xdr:row>6</xdr:row>
      <xdr:rowOff>85725</xdr:rowOff>
    </xdr:to>
    <xdr:pic>
      <xdr:nvPicPr>
        <xdr:cNvPr id="348175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323850" y="333375"/>
          <a:ext cx="80676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228600</xdr:rowOff>
    </xdr:from>
    <xdr:to>
      <xdr:col>9</xdr:col>
      <xdr:colOff>9525</xdr:colOff>
      <xdr:row>8</xdr:row>
      <xdr:rowOff>0</xdr:rowOff>
    </xdr:to>
    <xdr:pic>
      <xdr:nvPicPr>
        <xdr:cNvPr id="348176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323850" y="1257300"/>
          <a:ext cx="80676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9</xdr:col>
      <xdr:colOff>9525</xdr:colOff>
      <xdr:row>6</xdr:row>
      <xdr:rowOff>85725</xdr:rowOff>
    </xdr:to>
    <xdr:pic>
      <xdr:nvPicPr>
        <xdr:cNvPr id="349199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323850" y="333375"/>
          <a:ext cx="80676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228600</xdr:rowOff>
    </xdr:from>
    <xdr:to>
      <xdr:col>9</xdr:col>
      <xdr:colOff>9525</xdr:colOff>
      <xdr:row>8</xdr:row>
      <xdr:rowOff>0</xdr:rowOff>
    </xdr:to>
    <xdr:pic>
      <xdr:nvPicPr>
        <xdr:cNvPr id="349200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323850" y="1257300"/>
          <a:ext cx="80676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9</xdr:col>
      <xdr:colOff>9525</xdr:colOff>
      <xdr:row>6</xdr:row>
      <xdr:rowOff>85725</xdr:rowOff>
    </xdr:to>
    <xdr:pic>
      <xdr:nvPicPr>
        <xdr:cNvPr id="336979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323850" y="333375"/>
          <a:ext cx="80676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228600</xdr:rowOff>
    </xdr:from>
    <xdr:to>
      <xdr:col>9</xdr:col>
      <xdr:colOff>9525</xdr:colOff>
      <xdr:row>8</xdr:row>
      <xdr:rowOff>0</xdr:rowOff>
    </xdr:to>
    <xdr:pic>
      <xdr:nvPicPr>
        <xdr:cNvPr id="336980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323850" y="1257300"/>
          <a:ext cx="80676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ropbox/&#1058;&#1072;&#1088;&#1080;&#1092;&#1085;&#1086;&#1077;%20&#1088;&#1077;&#1075;&#1091;&#1083;&#1080;&#1088;&#1086;&#1074;&#1072;&#1085;&#1080;&#1077;.%20&#1040;&#1085;&#1072;&#1083;&#1080;&#1090;&#1080;&#1082;&#1072;/&#1064;&#1072;&#1073;&#1083;&#1086;&#1085;&#1099;/&#1054;&#1073;&#1088;&#1072;&#1079;&#1094;&#1099;/&#1061;&#1042;&#1057;.%20&#1055;&#1086;&#1082;&#1072;&#1079;&#1072;&#1090;&#1077;&#1083;&#1080;,%20&#1087;&#1086;&#1076;&#1083;&#1077;&#1078;&#1072;&#1097;&#1080;&#1077;%20&#1088;&#1072;&#1089;&#1082;&#1088;&#1099;&#1090;&#1080;&#1102;%20(&#1090;&#1072;&#1088;&#1080;&#1092;&#1099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ReestrMO"/>
      <sheetName val="Инструкция"/>
      <sheetName val="Справочная информация"/>
      <sheetName val="Лог обновления"/>
      <sheetName val="Титульный"/>
      <sheetName val="ХВС инвестиции"/>
      <sheetName val="ХВС показатели(техническая)"/>
      <sheetName val="ХВС показатели(питьевая)"/>
      <sheetName val="ХВС показатели(подвозная)"/>
      <sheetName val="ХВС показатели(другое)"/>
      <sheetName val="ХВС показатели (2)(техническая)"/>
      <sheetName val="ХВС показатели (2)(питьевая)"/>
      <sheetName val="ХВС показатели (2)(подвозная)"/>
      <sheetName val="ХВС показатели (2)(другое)"/>
      <sheetName val="Ссылки на публикации"/>
      <sheetName val="Комментарии"/>
      <sheetName val="Проверка"/>
      <sheetName val="TEHSHEET"/>
      <sheetName val="CheckCopy"/>
      <sheetName val="AllSheetsInThisWorkbook"/>
      <sheetName val="et_union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frmSphereChoose"/>
      <sheetName val="modSheetMain01"/>
      <sheetName val="modSheetMain03"/>
      <sheetName val="modSheetMain04"/>
      <sheetName val="modSheetMain06"/>
      <sheetName val="modSheetMain07"/>
      <sheetName val="modSheetMain08"/>
      <sheetName val="modUpdTemplMain"/>
      <sheetName val="modRegionSelectSub"/>
      <sheetName val="modfrmCheckUpdates"/>
      <sheetName val="modCommonProv"/>
      <sheetName val="modProvGeneralProc"/>
      <sheetName val="modThisWorkbook"/>
      <sheetName val="ХВС"/>
    </sheetNames>
    <definedNames>
      <definedName name="modInfo.MainSheetHel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strf.ru/regions/region/showlist" TargetMode="External"/><Relationship Id="rId7" Type="http://schemas.openxmlformats.org/officeDocument/2006/relationships/image" Target="../media/image1.emf"/><Relationship Id="rId2" Type="http://schemas.openxmlformats.org/officeDocument/2006/relationships/hyperlink" Target="http://eias.ru/files/Post_prav_13.04.10_237_RI.pdf" TargetMode="External"/><Relationship Id="rId1" Type="http://schemas.openxmlformats.org/officeDocument/2006/relationships/hyperlink" Target="http://www.fstrf.ru/docs/gkh/59" TargetMode="External"/><Relationship Id="rId6" Type="http://schemas.openxmlformats.org/officeDocument/2006/relationships/control" Target="../activeX/activeX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8.xml"/><Relationship Id="rId4" Type="http://schemas.openxmlformats.org/officeDocument/2006/relationships/image" Target="../media/image23.emf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MO">
    <tabColor indexed="47"/>
  </sheetPr>
  <dimension ref="A1"/>
  <sheetViews>
    <sheetView showGridLines="0" workbookViewId="0">
      <selection activeCell="H55" sqref="H55"/>
    </sheetView>
  </sheetViews>
  <sheetFormatPr defaultColWidth="9.109375" defaultRowHeight="11.25"/>
  <cols>
    <col min="1" max="1" width="9.109375" style="44" customWidth="1"/>
    <col min="2" max="16384" width="9.109375" style="44"/>
  </cols>
  <sheetData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7">
    <pageSetUpPr fitToPage="1"/>
  </sheetPr>
  <dimension ref="A1:AW83"/>
  <sheetViews>
    <sheetView showGridLines="0" topLeftCell="C6" zoomScaleNormal="100" workbookViewId="0">
      <selection activeCell="D6" sqref="D6"/>
    </sheetView>
  </sheetViews>
  <sheetFormatPr defaultColWidth="9.109375" defaultRowHeight="11.25"/>
  <cols>
    <col min="1" max="1" width="8" style="89" hidden="1" customWidth="1"/>
    <col min="2" max="2" width="48.33203125" style="89" hidden="1" customWidth="1"/>
    <col min="3" max="3" width="4.88671875" style="88" customWidth="1"/>
    <col min="4" max="4" width="5.6640625" style="88" customWidth="1"/>
    <col min="5" max="5" width="7" style="88" bestFit="1" customWidth="1"/>
    <col min="6" max="6" width="66.44140625" style="88" customWidth="1"/>
    <col min="7" max="7" width="13.6640625" style="88" customWidth="1"/>
    <col min="8" max="8" width="21" style="88" customWidth="1"/>
    <col min="9" max="9" width="7" style="88" bestFit="1" customWidth="1"/>
    <col min="10" max="10" width="25.109375" style="88" customWidth="1"/>
    <col min="11" max="11" width="40.6640625" style="88" customWidth="1"/>
    <col min="12" max="12" width="11.44140625" style="88" bestFit="1" customWidth="1"/>
    <col min="13" max="13" width="26.5546875" style="88" customWidth="1"/>
    <col min="14" max="14" width="5.6640625" style="88" customWidth="1"/>
    <col min="15" max="15" width="1.6640625" style="88" bestFit="1" customWidth="1"/>
    <col min="16" max="16" width="20.109375" style="88" customWidth="1"/>
    <col min="17" max="17" width="4.44140625" style="88" customWidth="1"/>
    <col min="18" max="22" width="9.109375" style="88" customWidth="1"/>
    <col min="23" max="23" width="3.33203125" style="88" bestFit="1" customWidth="1"/>
    <col min="24" max="24" width="9" style="88" bestFit="1" customWidth="1"/>
    <col min="25" max="25" width="2" style="88" bestFit="1" customWidth="1"/>
    <col min="26" max="26" width="7.5546875" style="88" bestFit="1" customWidth="1"/>
    <col min="27" max="30" width="9.109375" style="88" customWidth="1"/>
    <col min="31" max="31" width="2" style="88" bestFit="1" customWidth="1"/>
    <col min="32" max="36" width="9.109375" style="88" customWidth="1"/>
    <col min="37" max="37" width="3.33203125" style="88" bestFit="1" customWidth="1"/>
    <col min="38" max="38" width="10.33203125" style="88" bestFit="1" customWidth="1"/>
    <col min="39" max="39" width="2" style="88" bestFit="1" customWidth="1"/>
    <col min="40" max="40" width="7.5546875" style="88" bestFit="1" customWidth="1"/>
    <col min="41" max="44" width="9.109375" style="88" customWidth="1"/>
    <col min="45" max="45" width="2" style="88" bestFit="1" customWidth="1"/>
    <col min="46" max="46" width="9.109375" style="88" customWidth="1"/>
    <col min="47" max="16384" width="9.109375" style="88"/>
  </cols>
  <sheetData>
    <row r="1" spans="1:49" s="95" customFormat="1" hidden="1">
      <c r="A1" s="93"/>
      <c r="B1" s="93"/>
    </row>
    <row r="2" spans="1:49" hidden="1">
      <c r="A2" s="93"/>
      <c r="B2" s="93"/>
      <c r="W2" s="95"/>
      <c r="X2" s="95"/>
      <c r="Y2" s="108"/>
      <c r="Z2" s="50"/>
      <c r="AA2" s="109"/>
      <c r="AB2" s="106"/>
      <c r="AC2" s="105"/>
      <c r="AD2" s="104"/>
      <c r="AE2" s="103"/>
      <c r="AF2" s="102"/>
      <c r="AG2" s="102"/>
      <c r="AH2" s="102"/>
      <c r="AI2" s="101"/>
      <c r="AK2" s="95"/>
      <c r="AL2" s="95"/>
      <c r="AM2" s="108"/>
      <c r="AN2" s="50"/>
      <c r="AO2" s="107"/>
      <c r="AP2" s="106"/>
      <c r="AQ2" s="105"/>
      <c r="AR2" s="104"/>
      <c r="AS2" s="103"/>
      <c r="AT2" s="102"/>
      <c r="AU2" s="102"/>
      <c r="AV2" s="102"/>
      <c r="AW2" s="101"/>
    </row>
    <row r="3" spans="1:49" hidden="1">
      <c r="A3" s="93"/>
      <c r="B3" s="94"/>
    </row>
    <row r="4" spans="1:49" hidden="1">
      <c r="A4" s="93"/>
      <c r="B4" s="93"/>
      <c r="P4" s="91"/>
      <c r="Q4" s="91"/>
      <c r="R4" s="91"/>
    </row>
    <row r="5" spans="1:49" hidden="1">
      <c r="C5" s="91"/>
      <c r="D5" s="91"/>
      <c r="E5" s="91"/>
    </row>
    <row r="6" spans="1:49" ht="26.25" customHeight="1">
      <c r="C6" s="91"/>
      <c r="D6" s="92"/>
      <c r="E6" s="91"/>
    </row>
    <row r="7" spans="1:49" ht="54.95" customHeight="1">
      <c r="C7" s="98"/>
      <c r="D7" s="310"/>
      <c r="E7" s="620" t="s">
        <v>373</v>
      </c>
      <c r="F7" s="620"/>
      <c r="G7" s="620"/>
      <c r="H7" s="620"/>
      <c r="I7" s="413"/>
      <c r="J7" s="413"/>
      <c r="K7" s="413"/>
      <c r="L7" s="413"/>
      <c r="M7" s="310"/>
      <c r="N7" s="98"/>
    </row>
    <row r="8" spans="1:49" ht="24.95" customHeight="1">
      <c r="C8" s="98"/>
      <c r="D8" s="311"/>
      <c r="E8" s="622"/>
      <c r="F8" s="622"/>
      <c r="G8" s="622"/>
      <c r="H8" s="622"/>
      <c r="I8" s="412"/>
      <c r="J8" s="412"/>
      <c r="K8" s="412"/>
      <c r="L8" s="412"/>
      <c r="M8" s="311"/>
      <c r="N8" s="98"/>
    </row>
    <row r="9" spans="1:49">
      <c r="D9" s="90"/>
      <c r="E9" s="59"/>
      <c r="F9" s="59"/>
      <c r="G9" s="59"/>
      <c r="H9" s="59"/>
      <c r="I9" s="59"/>
      <c r="J9" s="59"/>
      <c r="K9" s="59"/>
      <c r="L9" s="59"/>
      <c r="M9" s="59"/>
    </row>
    <row r="10" spans="1:49">
      <c r="C10" s="98"/>
      <c r="D10" s="90"/>
      <c r="E10" s="491"/>
      <c r="F10" s="491"/>
      <c r="G10" s="491"/>
      <c r="H10" s="491"/>
      <c r="I10" s="59"/>
      <c r="J10" s="59"/>
      <c r="K10" s="59"/>
      <c r="L10" s="59"/>
      <c r="M10" s="59"/>
      <c r="N10" s="98"/>
    </row>
    <row r="11" spans="1:49" ht="22.5">
      <c r="C11" s="98"/>
      <c r="D11" s="493"/>
      <c r="E11" s="308" t="s">
        <v>351</v>
      </c>
      <c r="F11" s="308" t="s">
        <v>374</v>
      </c>
      <c r="G11" s="308" t="s">
        <v>375</v>
      </c>
      <c r="H11" s="308" t="s">
        <v>376</v>
      </c>
      <c r="I11" s="282"/>
      <c r="N11" s="98"/>
    </row>
    <row r="12" spans="1:49" ht="14.25" customHeight="1">
      <c r="C12" s="98"/>
      <c r="D12" s="90"/>
      <c r="E12" s="290" t="s">
        <v>377</v>
      </c>
      <c r="F12" s="290" t="s">
        <v>378</v>
      </c>
      <c r="G12" s="290" t="s">
        <v>379</v>
      </c>
      <c r="H12" s="290" t="s">
        <v>380</v>
      </c>
      <c r="N12" s="98"/>
    </row>
    <row r="13" spans="1:49" ht="22.5">
      <c r="D13" s="500"/>
      <c r="E13" s="272" t="s">
        <v>377</v>
      </c>
      <c r="F13" s="442" t="s">
        <v>381</v>
      </c>
      <c r="G13" s="422" t="s">
        <v>382</v>
      </c>
      <c r="H13" s="427" t="str">
        <f>IF(activity = "","",activity)</f>
        <v>Водоснабжение (подъем, очистка, транспортировка)</v>
      </c>
      <c r="I13" s="282"/>
    </row>
    <row r="14" spans="1:49" ht="20.100000000000001" customHeight="1">
      <c r="D14" s="500"/>
      <c r="E14" s="423" t="s">
        <v>378</v>
      </c>
      <c r="F14" s="449" t="s">
        <v>383</v>
      </c>
      <c r="G14" s="424" t="s">
        <v>384</v>
      </c>
      <c r="H14" s="428"/>
      <c r="I14" s="282"/>
    </row>
    <row r="15" spans="1:49" ht="22.5">
      <c r="D15" s="500"/>
      <c r="E15" s="423">
        <v>3</v>
      </c>
      <c r="F15" s="449" t="s">
        <v>385</v>
      </c>
      <c r="G15" s="424" t="s">
        <v>384</v>
      </c>
      <c r="H15" s="429">
        <f>H16+H20+H23+SUM(H33:H37)+H40+H43+H46+SUM(H51:H52)</f>
        <v>0</v>
      </c>
      <c r="I15" s="282"/>
    </row>
    <row r="16" spans="1:49" ht="20.100000000000001" customHeight="1">
      <c r="D16" s="500"/>
      <c r="E16" s="423" t="s">
        <v>290</v>
      </c>
      <c r="F16" s="444" t="s">
        <v>386</v>
      </c>
      <c r="G16" s="424" t="s">
        <v>384</v>
      </c>
      <c r="H16" s="429">
        <f>SUM(H17:H19)</f>
        <v>0</v>
      </c>
      <c r="I16" s="282"/>
    </row>
    <row r="17" spans="4:9" ht="20.100000000000001" customHeight="1">
      <c r="D17" s="500"/>
      <c r="E17" s="423" t="s">
        <v>387</v>
      </c>
      <c r="F17" s="443" t="s">
        <v>388</v>
      </c>
      <c r="G17" s="424" t="s">
        <v>384</v>
      </c>
      <c r="H17" s="428"/>
      <c r="I17" s="282"/>
    </row>
    <row r="18" spans="4:9" ht="20.100000000000001" customHeight="1">
      <c r="D18" s="500"/>
      <c r="E18" s="423" t="s">
        <v>389</v>
      </c>
      <c r="F18" s="443" t="s">
        <v>390</v>
      </c>
      <c r="G18" s="424" t="s">
        <v>384</v>
      </c>
      <c r="H18" s="428"/>
      <c r="I18" s="282"/>
    </row>
    <row r="19" spans="4:9" ht="20.100000000000001" customHeight="1">
      <c r="D19" s="500"/>
      <c r="E19" s="423" t="s">
        <v>391</v>
      </c>
      <c r="F19" s="443" t="s">
        <v>392</v>
      </c>
      <c r="G19" s="424" t="s">
        <v>384</v>
      </c>
      <c r="H19" s="428"/>
      <c r="I19" s="282"/>
    </row>
    <row r="20" spans="4:9" ht="22.5">
      <c r="D20" s="500"/>
      <c r="E20" s="423" t="s">
        <v>393</v>
      </c>
      <c r="F20" s="444" t="s">
        <v>394</v>
      </c>
      <c r="G20" s="445" t="s">
        <v>384</v>
      </c>
      <c r="H20" s="428"/>
      <c r="I20" s="282"/>
    </row>
    <row r="21" spans="4:9" ht="20.100000000000001" customHeight="1">
      <c r="D21" s="500"/>
      <c r="E21" s="423" t="s">
        <v>395</v>
      </c>
      <c r="F21" s="443" t="s">
        <v>396</v>
      </c>
      <c r="G21" s="424" t="s">
        <v>397</v>
      </c>
      <c r="H21" s="429">
        <f>nerr(H20/H22)</f>
        <v>0</v>
      </c>
      <c r="I21" s="282"/>
    </row>
    <row r="22" spans="4:9" ht="20.100000000000001" customHeight="1">
      <c r="D22" s="500"/>
      <c r="E22" s="423" t="s">
        <v>398</v>
      </c>
      <c r="F22" s="443" t="s">
        <v>399</v>
      </c>
      <c r="G22" s="424" t="s">
        <v>400</v>
      </c>
      <c r="H22" s="428"/>
      <c r="I22" s="282"/>
    </row>
    <row r="23" spans="4:9" ht="20.100000000000001" customHeight="1">
      <c r="D23" s="500"/>
      <c r="E23" s="423" t="s">
        <v>401</v>
      </c>
      <c r="F23" s="444" t="s">
        <v>402</v>
      </c>
      <c r="G23" s="445" t="s">
        <v>384</v>
      </c>
      <c r="H23" s="428"/>
      <c r="I23" s="282"/>
    </row>
    <row r="24" spans="4:9" ht="20.100000000000001" customHeight="1">
      <c r="D24" s="500"/>
      <c r="E24" s="423" t="s">
        <v>403</v>
      </c>
      <c r="F24" s="443" t="s">
        <v>404</v>
      </c>
      <c r="G24" s="424" t="s">
        <v>405</v>
      </c>
      <c r="H24" s="433">
        <f>SUM(H25:H32)</f>
        <v>0</v>
      </c>
      <c r="I24" s="282"/>
    </row>
    <row r="25" spans="4:9" ht="20.100000000000001" customHeight="1">
      <c r="D25" s="500"/>
      <c r="E25" s="423" t="s">
        <v>406</v>
      </c>
      <c r="F25" s="450" t="s">
        <v>407</v>
      </c>
      <c r="G25" s="424" t="s">
        <v>405</v>
      </c>
      <c r="H25" s="447"/>
      <c r="I25" s="282"/>
    </row>
    <row r="26" spans="4:9" ht="20.100000000000001" customHeight="1">
      <c r="D26" s="500"/>
      <c r="E26" s="423" t="s">
        <v>408</v>
      </c>
      <c r="F26" s="450" t="s">
        <v>409</v>
      </c>
      <c r="G26" s="424" t="s">
        <v>405</v>
      </c>
      <c r="H26" s="447"/>
      <c r="I26" s="282"/>
    </row>
    <row r="27" spans="4:9" ht="20.100000000000001" customHeight="1">
      <c r="D27" s="500"/>
      <c r="E27" s="423" t="s">
        <v>410</v>
      </c>
      <c r="F27" s="450" t="s">
        <v>411</v>
      </c>
      <c r="G27" s="424" t="s">
        <v>405</v>
      </c>
      <c r="H27" s="447"/>
      <c r="I27" s="282"/>
    </row>
    <row r="28" spans="4:9" ht="20.100000000000001" customHeight="1">
      <c r="D28" s="500"/>
      <c r="E28" s="423" t="s">
        <v>412</v>
      </c>
      <c r="F28" s="450" t="s">
        <v>413</v>
      </c>
      <c r="G28" s="424" t="s">
        <v>405</v>
      </c>
      <c r="H28" s="447"/>
      <c r="I28" s="282"/>
    </row>
    <row r="29" spans="4:9" ht="20.100000000000001" customHeight="1">
      <c r="D29" s="500"/>
      <c r="E29" s="423" t="s">
        <v>414</v>
      </c>
      <c r="F29" s="450" t="s">
        <v>415</v>
      </c>
      <c r="G29" s="424" t="s">
        <v>405</v>
      </c>
      <c r="H29" s="447"/>
      <c r="I29" s="282"/>
    </row>
    <row r="30" spans="4:9" ht="20.100000000000001" customHeight="1">
      <c r="D30" s="500"/>
      <c r="E30" s="423" t="s">
        <v>416</v>
      </c>
      <c r="F30" s="450" t="s">
        <v>417</v>
      </c>
      <c r="G30" s="424" t="s">
        <v>405</v>
      </c>
      <c r="H30" s="447"/>
      <c r="I30" s="282"/>
    </row>
    <row r="31" spans="4:9" ht="20.100000000000001" customHeight="1">
      <c r="D31" s="500"/>
      <c r="E31" s="423" t="s">
        <v>418</v>
      </c>
      <c r="F31" s="450" t="s">
        <v>419</v>
      </c>
      <c r="G31" s="424" t="s">
        <v>405</v>
      </c>
      <c r="H31" s="447"/>
      <c r="I31" s="282"/>
    </row>
    <row r="32" spans="4:9" ht="20.100000000000001" customHeight="1">
      <c r="D32" s="500"/>
      <c r="E32" s="423" t="s">
        <v>420</v>
      </c>
      <c r="F32" s="450" t="s">
        <v>421</v>
      </c>
      <c r="G32" s="424" t="s">
        <v>405</v>
      </c>
      <c r="H32" s="447"/>
      <c r="I32" s="282"/>
    </row>
    <row r="33" spans="4:9" ht="20.100000000000001" customHeight="1">
      <c r="D33" s="500"/>
      <c r="E33" s="423" t="s">
        <v>422</v>
      </c>
      <c r="F33" s="444" t="s">
        <v>423</v>
      </c>
      <c r="G33" s="445" t="s">
        <v>384</v>
      </c>
      <c r="H33" s="428"/>
      <c r="I33" s="282"/>
    </row>
    <row r="34" spans="4:9">
      <c r="D34" s="500"/>
      <c r="E34" s="423" t="s">
        <v>424</v>
      </c>
      <c r="F34" s="444" t="s">
        <v>425</v>
      </c>
      <c r="G34" s="445" t="s">
        <v>384</v>
      </c>
      <c r="H34" s="428"/>
      <c r="I34" s="282"/>
    </row>
    <row r="35" spans="4:9" ht="20.100000000000001" customHeight="1">
      <c r="D35" s="500"/>
      <c r="E35" s="423" t="s">
        <v>426</v>
      </c>
      <c r="F35" s="444" t="s">
        <v>427</v>
      </c>
      <c r="G35" s="445" t="s">
        <v>384</v>
      </c>
      <c r="H35" s="428"/>
      <c r="I35" s="282"/>
    </row>
    <row r="36" spans="4:9">
      <c r="D36" s="500"/>
      <c r="E36" s="423" t="s">
        <v>428</v>
      </c>
      <c r="F36" s="444" t="s">
        <v>429</v>
      </c>
      <c r="G36" s="445" t="s">
        <v>384</v>
      </c>
      <c r="H36" s="428"/>
      <c r="I36" s="282"/>
    </row>
    <row r="37" spans="4:9" ht="20.100000000000001" customHeight="1">
      <c r="D37" s="500"/>
      <c r="E37" s="423" t="s">
        <v>430</v>
      </c>
      <c r="F37" s="444" t="s">
        <v>431</v>
      </c>
      <c r="G37" s="445" t="s">
        <v>384</v>
      </c>
      <c r="H37" s="428"/>
      <c r="I37" s="282"/>
    </row>
    <row r="38" spans="4:9" ht="20.100000000000001" customHeight="1">
      <c r="D38" s="500"/>
      <c r="E38" s="423" t="s">
        <v>432</v>
      </c>
      <c r="F38" s="443" t="s">
        <v>433</v>
      </c>
      <c r="G38" s="445" t="s">
        <v>384</v>
      </c>
      <c r="H38" s="428"/>
      <c r="I38" s="282"/>
    </row>
    <row r="39" spans="4:9" ht="20.100000000000001" customHeight="1">
      <c r="D39" s="500"/>
      <c r="E39" s="423" t="s">
        <v>434</v>
      </c>
      <c r="F39" s="443" t="s">
        <v>435</v>
      </c>
      <c r="G39" s="445" t="s">
        <v>384</v>
      </c>
      <c r="H39" s="428"/>
      <c r="I39" s="282"/>
    </row>
    <row r="40" spans="4:9" ht="20.100000000000001" customHeight="1">
      <c r="D40" s="500"/>
      <c r="E40" s="423" t="s">
        <v>436</v>
      </c>
      <c r="F40" s="444" t="s">
        <v>437</v>
      </c>
      <c r="G40" s="445" t="s">
        <v>384</v>
      </c>
      <c r="H40" s="428"/>
      <c r="I40" s="282"/>
    </row>
    <row r="41" spans="4:9" ht="20.100000000000001" customHeight="1">
      <c r="D41" s="500"/>
      <c r="E41" s="423" t="s">
        <v>438</v>
      </c>
      <c r="F41" s="443" t="s">
        <v>433</v>
      </c>
      <c r="G41" s="445" t="s">
        <v>384</v>
      </c>
      <c r="H41" s="428"/>
      <c r="I41" s="282"/>
    </row>
    <row r="42" spans="4:9" ht="20.100000000000001" customHeight="1">
      <c r="D42" s="500"/>
      <c r="E42" s="423" t="s">
        <v>439</v>
      </c>
      <c r="F42" s="443" t="s">
        <v>435</v>
      </c>
      <c r="G42" s="445" t="s">
        <v>384</v>
      </c>
      <c r="H42" s="428"/>
      <c r="I42" s="282"/>
    </row>
    <row r="43" spans="4:9">
      <c r="D43" s="500"/>
      <c r="E43" s="423" t="s">
        <v>440</v>
      </c>
      <c r="F43" s="444" t="s">
        <v>441</v>
      </c>
      <c r="G43" s="445" t="s">
        <v>384</v>
      </c>
      <c r="H43" s="428"/>
      <c r="I43" s="282"/>
    </row>
    <row r="44" spans="4:9">
      <c r="D44" s="500"/>
      <c r="E44" s="423" t="s">
        <v>442</v>
      </c>
      <c r="F44" s="443" t="s">
        <v>443</v>
      </c>
      <c r="G44" s="445" t="s">
        <v>384</v>
      </c>
      <c r="H44" s="432"/>
      <c r="I44" s="282"/>
    </row>
    <row r="45" spans="4:9">
      <c r="D45" s="500"/>
      <c r="E45" s="423" t="s">
        <v>444</v>
      </c>
      <c r="F45" s="443" t="s">
        <v>445</v>
      </c>
      <c r="G45" s="445" t="s">
        <v>384</v>
      </c>
      <c r="H45" s="432"/>
      <c r="I45" s="282"/>
    </row>
    <row r="46" spans="4:9">
      <c r="D46" s="500"/>
      <c r="E46" s="423" t="s">
        <v>446</v>
      </c>
      <c r="F46" s="444" t="s">
        <v>447</v>
      </c>
      <c r="G46" s="445" t="s">
        <v>384</v>
      </c>
      <c r="H46" s="432"/>
      <c r="I46" s="282"/>
    </row>
    <row r="47" spans="4:9" ht="20.100000000000001" customHeight="1">
      <c r="D47" s="500"/>
      <c r="E47" s="423" t="s">
        <v>448</v>
      </c>
      <c r="F47" s="443" t="s">
        <v>449</v>
      </c>
      <c r="G47" s="445" t="s">
        <v>384</v>
      </c>
      <c r="H47" s="432"/>
      <c r="I47" s="282"/>
    </row>
    <row r="48" spans="4:9" ht="22.5">
      <c r="D48" s="500"/>
      <c r="E48" s="423" t="s">
        <v>450</v>
      </c>
      <c r="F48" s="443" t="s">
        <v>451</v>
      </c>
      <c r="G48" s="445" t="s">
        <v>384</v>
      </c>
      <c r="H48" s="432"/>
      <c r="I48" s="282"/>
    </row>
    <row r="49" spans="4:9" ht="20.100000000000001" customHeight="1">
      <c r="D49" s="500"/>
      <c r="E49" s="423" t="s">
        <v>452</v>
      </c>
      <c r="F49" s="443" t="s">
        <v>453</v>
      </c>
      <c r="G49" s="424" t="s">
        <v>454</v>
      </c>
      <c r="H49" s="448"/>
      <c r="I49" s="282"/>
    </row>
    <row r="50" spans="4:9" ht="20.100000000000001" customHeight="1">
      <c r="D50" s="500"/>
      <c r="E50" s="423" t="s">
        <v>455</v>
      </c>
      <c r="F50" s="443" t="s">
        <v>456</v>
      </c>
      <c r="G50" s="445" t="s">
        <v>384</v>
      </c>
      <c r="H50" s="432"/>
      <c r="I50" s="282"/>
    </row>
    <row r="51" spans="4:9" ht="22.5">
      <c r="D51" s="500"/>
      <c r="E51" s="423" t="s">
        <v>457</v>
      </c>
      <c r="F51" s="444" t="s">
        <v>458</v>
      </c>
      <c r="G51" s="445" t="s">
        <v>384</v>
      </c>
      <c r="H51" s="428"/>
      <c r="I51" s="282"/>
    </row>
    <row r="52" spans="4:9" ht="20.100000000000001" customHeight="1">
      <c r="D52" s="500"/>
      <c r="E52" s="435"/>
      <c r="F52" s="436" t="s">
        <v>364</v>
      </c>
      <c r="G52" s="437"/>
      <c r="H52" s="438"/>
      <c r="I52" s="282"/>
    </row>
    <row r="53" spans="4:9">
      <c r="D53" s="500"/>
      <c r="E53" s="423" t="s">
        <v>380</v>
      </c>
      <c r="F53" s="449" t="s">
        <v>459</v>
      </c>
      <c r="G53" s="445" t="s">
        <v>384</v>
      </c>
      <c r="H53" s="428"/>
      <c r="I53" s="282"/>
    </row>
    <row r="54" spans="4:9" ht="20.100000000000001" customHeight="1">
      <c r="D54" s="500"/>
      <c r="E54" s="423" t="s">
        <v>460</v>
      </c>
      <c r="F54" s="449" t="s">
        <v>461</v>
      </c>
      <c r="G54" s="445" t="s">
        <v>384</v>
      </c>
      <c r="H54" s="428"/>
      <c r="I54" s="282"/>
    </row>
    <row r="55" spans="4:9" ht="22.5">
      <c r="D55" s="500"/>
      <c r="E55" s="423" t="s">
        <v>462</v>
      </c>
      <c r="F55" s="444" t="s">
        <v>463</v>
      </c>
      <c r="G55" s="445" t="s">
        <v>384</v>
      </c>
      <c r="H55" s="428"/>
      <c r="I55" s="282"/>
    </row>
    <row r="56" spans="4:9" ht="20.100000000000001" customHeight="1">
      <c r="D56" s="500"/>
      <c r="E56" s="423" t="s">
        <v>464</v>
      </c>
      <c r="F56" s="449" t="s">
        <v>465</v>
      </c>
      <c r="G56" s="424" t="s">
        <v>466</v>
      </c>
      <c r="H56" s="433">
        <f>SUM(H57:H58)</f>
        <v>0</v>
      </c>
      <c r="I56" s="282"/>
    </row>
    <row r="57" spans="4:9" ht="20.100000000000001" customHeight="1">
      <c r="D57" s="500"/>
      <c r="E57" s="423" t="s">
        <v>467</v>
      </c>
      <c r="F57" s="444" t="s">
        <v>468</v>
      </c>
      <c r="G57" s="424" t="s">
        <v>466</v>
      </c>
      <c r="H57" s="431"/>
      <c r="I57" s="282"/>
    </row>
    <row r="58" spans="4:9" ht="20.100000000000001" customHeight="1">
      <c r="D58" s="500"/>
      <c r="E58" s="423" t="s">
        <v>469</v>
      </c>
      <c r="F58" s="444" t="s">
        <v>470</v>
      </c>
      <c r="G58" s="424" t="s">
        <v>466</v>
      </c>
      <c r="H58" s="431"/>
      <c r="I58" s="282"/>
    </row>
    <row r="59" spans="4:9" ht="20.100000000000001" customHeight="1">
      <c r="D59" s="500"/>
      <c r="E59" s="423" t="s">
        <v>471</v>
      </c>
      <c r="F59" s="449" t="s">
        <v>472</v>
      </c>
      <c r="G59" s="424" t="s">
        <v>466</v>
      </c>
      <c r="H59" s="433">
        <f>SUM(H60:H61)</f>
        <v>0</v>
      </c>
      <c r="I59" s="282"/>
    </row>
    <row r="60" spans="4:9" ht="20.100000000000001" customHeight="1">
      <c r="D60" s="500"/>
      <c r="E60" s="423" t="s">
        <v>339</v>
      </c>
      <c r="F60" s="444" t="s">
        <v>388</v>
      </c>
      <c r="G60" s="424" t="s">
        <v>466</v>
      </c>
      <c r="H60" s="431"/>
      <c r="I60" s="282"/>
    </row>
    <row r="61" spans="4:9" ht="20.100000000000001" customHeight="1">
      <c r="D61" s="500"/>
      <c r="E61" s="423" t="s">
        <v>473</v>
      </c>
      <c r="F61" s="444" t="s">
        <v>390</v>
      </c>
      <c r="G61" s="424" t="s">
        <v>466</v>
      </c>
      <c r="H61" s="431"/>
      <c r="I61" s="282"/>
    </row>
    <row r="62" spans="4:9" ht="20.100000000000001" customHeight="1">
      <c r="D62" s="500"/>
      <c r="E62" s="423" t="s">
        <v>474</v>
      </c>
      <c r="F62" s="449" t="s">
        <v>475</v>
      </c>
      <c r="G62" s="424" t="s">
        <v>466</v>
      </c>
      <c r="H62" s="431"/>
      <c r="I62" s="282"/>
    </row>
    <row r="63" spans="4:9" ht="20.100000000000001" customHeight="1">
      <c r="D63" s="500"/>
      <c r="E63" s="423" t="s">
        <v>476</v>
      </c>
      <c r="F63" s="449" t="s">
        <v>477</v>
      </c>
      <c r="G63" s="424" t="s">
        <v>466</v>
      </c>
      <c r="H63" s="433">
        <f>SUM(H64:H65)</f>
        <v>0</v>
      </c>
      <c r="I63" s="282"/>
    </row>
    <row r="64" spans="4:9" ht="20.100000000000001" customHeight="1">
      <c r="D64" s="500"/>
      <c r="E64" s="423" t="s">
        <v>478</v>
      </c>
      <c r="F64" s="444" t="s">
        <v>479</v>
      </c>
      <c r="G64" s="424" t="s">
        <v>466</v>
      </c>
      <c r="H64" s="431"/>
      <c r="I64" s="282"/>
    </row>
    <row r="65" spans="4:9" ht="20.100000000000001" customHeight="1">
      <c r="D65" s="500"/>
      <c r="E65" s="423" t="s">
        <v>480</v>
      </c>
      <c r="F65" s="444" t="s">
        <v>481</v>
      </c>
      <c r="G65" s="424" t="s">
        <v>466</v>
      </c>
      <c r="H65" s="431"/>
      <c r="I65" s="282"/>
    </row>
    <row r="66" spans="4:9" ht="20.100000000000001" customHeight="1">
      <c r="D66" s="500"/>
      <c r="E66" s="423" t="s">
        <v>482</v>
      </c>
      <c r="F66" s="451" t="s">
        <v>483</v>
      </c>
      <c r="G66" s="424" t="s">
        <v>484</v>
      </c>
      <c r="H66" s="428"/>
      <c r="I66" s="282"/>
    </row>
    <row r="67" spans="4:9" ht="20.100000000000001" customHeight="1">
      <c r="D67" s="500"/>
      <c r="E67" s="423" t="s">
        <v>485</v>
      </c>
      <c r="F67" s="444" t="s">
        <v>486</v>
      </c>
      <c r="G67" s="424" t="s">
        <v>484</v>
      </c>
      <c r="H67" s="428"/>
      <c r="I67" s="282"/>
    </row>
    <row r="68" spans="4:9" ht="20.100000000000001" customHeight="1">
      <c r="D68" s="500"/>
      <c r="E68" s="423" t="s">
        <v>487</v>
      </c>
      <c r="F68" s="444" t="s">
        <v>488</v>
      </c>
      <c r="G68" s="424" t="s">
        <v>484</v>
      </c>
      <c r="H68" s="428"/>
      <c r="I68" s="282"/>
    </row>
    <row r="69" spans="4:9" ht="20.100000000000001" customHeight="1">
      <c r="D69" s="500"/>
      <c r="E69" s="423" t="s">
        <v>489</v>
      </c>
      <c r="F69" s="449" t="s">
        <v>490</v>
      </c>
      <c r="G69" s="424" t="s">
        <v>491</v>
      </c>
      <c r="H69" s="434"/>
      <c r="I69" s="282"/>
    </row>
    <row r="70" spans="4:9" ht="20.100000000000001" customHeight="1">
      <c r="D70" s="500"/>
      <c r="E70" s="423" t="s">
        <v>492</v>
      </c>
      <c r="F70" s="449" t="s">
        <v>493</v>
      </c>
      <c r="G70" s="424" t="s">
        <v>494</v>
      </c>
      <c r="H70" s="434"/>
      <c r="I70" s="282"/>
    </row>
    <row r="71" spans="4:9" ht="20.100000000000001" customHeight="1">
      <c r="D71" s="500"/>
      <c r="E71" s="423" t="s">
        <v>495</v>
      </c>
      <c r="F71" s="451" t="s">
        <v>496</v>
      </c>
      <c r="G71" s="424" t="s">
        <v>494</v>
      </c>
      <c r="H71" s="434"/>
      <c r="I71" s="282"/>
    </row>
    <row r="72" spans="4:9">
      <c r="D72" s="500"/>
      <c r="E72" s="423" t="s">
        <v>497</v>
      </c>
      <c r="F72" s="449" t="s">
        <v>498</v>
      </c>
      <c r="G72" s="424" t="s">
        <v>454</v>
      </c>
      <c r="H72" s="434"/>
      <c r="I72" s="282"/>
    </row>
    <row r="73" spans="4:9" ht="20.100000000000001" customHeight="1">
      <c r="D73" s="500"/>
      <c r="E73" s="423" t="s">
        <v>499</v>
      </c>
      <c r="F73" s="449" t="s">
        <v>500</v>
      </c>
      <c r="G73" s="445" t="s">
        <v>501</v>
      </c>
      <c r="H73" s="433">
        <f>SUM(H74:H76)</f>
        <v>0</v>
      </c>
      <c r="I73" s="282"/>
    </row>
    <row r="74" spans="4:9" ht="20.100000000000001" customHeight="1">
      <c r="D74" s="500"/>
      <c r="E74" s="423" t="s">
        <v>502</v>
      </c>
      <c r="F74" s="444" t="s">
        <v>503</v>
      </c>
      <c r="G74" s="445" t="s">
        <v>501</v>
      </c>
      <c r="H74" s="431"/>
      <c r="I74" s="282"/>
    </row>
    <row r="75" spans="4:9" ht="20.100000000000001" customHeight="1">
      <c r="D75" s="500"/>
      <c r="E75" s="423" t="s">
        <v>504</v>
      </c>
      <c r="F75" s="444" t="s">
        <v>505</v>
      </c>
      <c r="G75" s="445" t="s">
        <v>501</v>
      </c>
      <c r="H75" s="431"/>
      <c r="I75" s="282"/>
    </row>
    <row r="76" spans="4:9" ht="20.100000000000001" customHeight="1">
      <c r="D76" s="500"/>
      <c r="E76" s="423" t="s">
        <v>506</v>
      </c>
      <c r="F76" s="444" t="s">
        <v>507</v>
      </c>
      <c r="G76" s="445" t="s">
        <v>501</v>
      </c>
      <c r="H76" s="431"/>
      <c r="I76" s="282"/>
    </row>
    <row r="77" spans="4:9" ht="20.100000000000001" customHeight="1">
      <c r="D77" s="500"/>
      <c r="E77" s="423" t="s">
        <v>508</v>
      </c>
      <c r="F77" s="451" t="s">
        <v>509</v>
      </c>
      <c r="G77" s="424" t="s">
        <v>466</v>
      </c>
      <c r="H77" s="431"/>
      <c r="I77" s="282"/>
    </row>
    <row r="78" spans="4:9" ht="20.100000000000001" customHeight="1">
      <c r="D78" s="500"/>
      <c r="E78" s="423" t="s">
        <v>510</v>
      </c>
      <c r="F78" s="444" t="s">
        <v>511</v>
      </c>
      <c r="G78" s="424" t="s">
        <v>466</v>
      </c>
      <c r="H78" s="431"/>
      <c r="I78" s="282"/>
    </row>
    <row r="79" spans="4:9" ht="22.5">
      <c r="D79" s="500"/>
      <c r="E79" s="423" t="s">
        <v>512</v>
      </c>
      <c r="F79" s="449" t="s">
        <v>513</v>
      </c>
      <c r="G79" s="424" t="s">
        <v>382</v>
      </c>
      <c r="H79" s="466" t="s">
        <v>382</v>
      </c>
      <c r="I79" s="282"/>
    </row>
    <row r="80" spans="4:9" hidden="1">
      <c r="D80" s="500"/>
      <c r="E80" s="423" t="s">
        <v>514</v>
      </c>
      <c r="F80" s="449"/>
      <c r="G80" s="424"/>
      <c r="H80" s="467"/>
      <c r="I80" s="282"/>
    </row>
    <row r="81" spans="4:9" ht="20.100000000000001" customHeight="1">
      <c r="D81" s="500"/>
      <c r="E81" s="435"/>
      <c r="F81" s="436" t="s">
        <v>515</v>
      </c>
      <c r="G81" s="437"/>
      <c r="H81" s="438"/>
      <c r="I81" s="282"/>
    </row>
    <row r="82" spans="4:9" ht="20.100000000000001" customHeight="1">
      <c r="D82" s="500"/>
      <c r="E82" s="425">
        <v>18</v>
      </c>
      <c r="F82" s="446" t="s">
        <v>309</v>
      </c>
      <c r="G82" s="426"/>
      <c r="H82" s="414"/>
      <c r="I82" s="282"/>
    </row>
    <row r="83" spans="4:9" ht="24.75" customHeight="1">
      <c r="E83" s="487" t="s">
        <v>369</v>
      </c>
      <c r="F83" s="625" t="s">
        <v>370</v>
      </c>
      <c r="G83" s="625"/>
      <c r="H83" s="625"/>
    </row>
  </sheetData>
  <sheetProtection password="FA9C" sheet="1" objects="1" scenarios="1" formatColumns="0" formatRows="0"/>
  <mergeCells count="3">
    <mergeCell ref="F83:H83"/>
    <mergeCell ref="E7:H7"/>
    <mergeCell ref="E8:H8"/>
  </mergeCells>
  <phoneticPr fontId="8" type="noConversion"/>
  <dataValidations count="4">
    <dataValidation type="textLength" operator="lessThanOrEqual" allowBlank="1" showInputMessage="1" showErrorMessage="1" sqref="H82">
      <formula1>300</formula1>
    </dataValidation>
    <dataValidation type="decimal" allowBlank="1" showInputMessage="1" showErrorMessage="1" error="Значение должно быть действительным числом" sqref="H80 H74:H78 H60:H62 H57:H58 H17:H23 H14 H25:H51 H53:H55 H64:H72">
      <formula1>-999999999</formula1>
      <formula2>999999999999</formula2>
    </dataValidation>
    <dataValidation type="decimal" allowBlank="1" showInputMessage="1" showErrorMessage="1" sqref="H59 H73 H56 H63 H24 H15:H16">
      <formula1>-999999999</formula1>
      <formula2>999999999999</formula2>
    </dataValidation>
    <dataValidation type="decimal" allowBlank="1" showInputMessage="1" showErrorMessage="1" sqref="AQ2:AR2 AC2:AD2">
      <formula1>0</formula1>
      <formula2>9.99999999999999E+22</formula2>
    </dataValidation>
  </dataValidations>
  <hyperlinks>
    <hyperlink ref="F52" location="'ХВС показатели(другое)'!A1" tooltip="Добавить запись" display="Добавить запись"/>
    <hyperlink ref="F81" location="'ХВС показатели(другое)'!A1" tooltip="Добавить объект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verticalDpi="30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12">
    <pageSetUpPr fitToPage="1"/>
  </sheetPr>
  <dimension ref="C1:O35"/>
  <sheetViews>
    <sheetView showGridLines="0" topLeftCell="C6" zoomScaleNormal="100" workbookViewId="0">
      <selection activeCell="D6" sqref="D6:F6"/>
    </sheetView>
  </sheetViews>
  <sheetFormatPr defaultColWidth="9.109375" defaultRowHeight="11.25"/>
  <cols>
    <col min="1" max="2" width="0" style="117" hidden="1" customWidth="1"/>
    <col min="3" max="3" width="3" style="117" customWidth="1"/>
    <col min="4" max="4" width="5.6640625" style="117" customWidth="1"/>
    <col min="5" max="5" width="9.109375" style="117" customWidth="1"/>
    <col min="6" max="6" width="41.6640625" style="117" customWidth="1"/>
    <col min="7" max="7" width="25" style="117" bestFit="1" customWidth="1"/>
    <col min="8" max="10" width="21" style="117" customWidth="1"/>
    <col min="11" max="11" width="13.6640625" style="117" customWidth="1"/>
    <col min="12" max="13" width="21" style="117" customWidth="1"/>
    <col min="14" max="14" width="5.6640625" style="117" customWidth="1"/>
    <col min="15" max="15" width="3" style="117" customWidth="1"/>
    <col min="16" max="16" width="9.109375" style="117" customWidth="1"/>
    <col min="17" max="16384" width="9.109375" style="117"/>
  </cols>
  <sheetData>
    <row r="1" spans="3:15" hidden="1"/>
    <row r="2" spans="3:15" hidden="1"/>
    <row r="3" spans="3:15" hidden="1"/>
    <row r="4" spans="3:15" hidden="1"/>
    <row r="5" spans="3:15" hidden="1"/>
    <row r="6" spans="3:15" ht="26.25" customHeight="1">
      <c r="D6" s="637"/>
      <c r="E6" s="637"/>
      <c r="F6" s="637"/>
      <c r="G6" s="547"/>
      <c r="H6" s="547"/>
      <c r="K6" s="548"/>
    </row>
    <row r="7" spans="3:15" ht="35.1" customHeight="1">
      <c r="C7" s="312"/>
      <c r="D7" s="310"/>
      <c r="E7" s="620" t="s">
        <v>372</v>
      </c>
      <c r="F7" s="620"/>
      <c r="G7" s="620"/>
      <c r="H7" s="620"/>
      <c r="I7" s="620"/>
      <c r="J7" s="620"/>
      <c r="K7" s="620"/>
      <c r="L7" s="620"/>
      <c r="M7" s="620"/>
      <c r="N7" s="310"/>
      <c r="O7" s="312"/>
    </row>
    <row r="8" spans="3:15" ht="24.95" customHeight="1">
      <c r="C8" s="312"/>
      <c r="D8" s="622"/>
      <c r="E8" s="622"/>
      <c r="F8" s="622"/>
      <c r="G8" s="622"/>
      <c r="H8" s="622"/>
      <c r="I8" s="622"/>
      <c r="J8" s="622"/>
      <c r="K8" s="622"/>
      <c r="L8" s="622"/>
      <c r="M8" s="622"/>
      <c r="N8" s="622"/>
      <c r="O8" s="312"/>
    </row>
    <row r="9" spans="3:15">
      <c r="D9" s="90"/>
      <c r="E9" s="59"/>
      <c r="F9" s="59"/>
      <c r="G9" s="59"/>
      <c r="H9" s="59"/>
      <c r="I9" s="59"/>
      <c r="J9" s="59"/>
      <c r="K9" s="59"/>
      <c r="L9" s="59"/>
      <c r="M9" s="59"/>
      <c r="N9" s="112"/>
    </row>
    <row r="10" spans="3:15">
      <c r="C10" s="312"/>
      <c r="D10" s="90"/>
      <c r="E10" s="59"/>
      <c r="F10" s="59"/>
      <c r="G10" s="59"/>
      <c r="H10" s="59"/>
      <c r="I10" s="59"/>
      <c r="J10" s="59"/>
      <c r="K10" s="59"/>
      <c r="L10" s="59"/>
      <c r="M10" s="59"/>
      <c r="N10" s="112"/>
      <c r="O10" s="312"/>
    </row>
    <row r="11" spans="3:15">
      <c r="C11" s="312"/>
      <c r="D11" s="90"/>
      <c r="E11" s="491"/>
      <c r="F11" s="491"/>
      <c r="G11" s="491"/>
      <c r="H11" s="491"/>
      <c r="I11" s="491"/>
      <c r="J11" s="491"/>
      <c r="K11" s="491"/>
      <c r="L11" s="491"/>
      <c r="M11" s="491"/>
      <c r="N11" s="112"/>
      <c r="O11" s="312"/>
    </row>
    <row r="12" spans="3:15" ht="46.5" customHeight="1">
      <c r="C12" s="312"/>
      <c r="D12" s="493"/>
      <c r="E12" s="308" t="s">
        <v>351</v>
      </c>
      <c r="F12" s="308" t="s">
        <v>352</v>
      </c>
      <c r="G12" s="308" t="s">
        <v>353</v>
      </c>
      <c r="H12" s="308" t="s">
        <v>354</v>
      </c>
      <c r="I12" s="308" t="s">
        <v>355</v>
      </c>
      <c r="J12" s="308" t="s">
        <v>356</v>
      </c>
      <c r="K12" s="308" t="s">
        <v>357</v>
      </c>
      <c r="L12" s="308" t="s">
        <v>358</v>
      </c>
      <c r="M12" s="308" t="s">
        <v>359</v>
      </c>
      <c r="N12" s="502"/>
      <c r="O12" s="312"/>
    </row>
    <row r="13" spans="3:15" ht="18.75" customHeight="1">
      <c r="C13" s="312"/>
      <c r="D13" s="90"/>
      <c r="E13" s="307">
        <v>1</v>
      </c>
      <c r="F13" s="307">
        <v>2</v>
      </c>
      <c r="G13" s="307">
        <v>3</v>
      </c>
      <c r="H13" s="307">
        <v>4</v>
      </c>
      <c r="I13" s="307">
        <v>5</v>
      </c>
      <c r="J13" s="307">
        <v>6</v>
      </c>
      <c r="K13" s="307">
        <v>7</v>
      </c>
      <c r="L13" s="307">
        <v>8</v>
      </c>
      <c r="M13" s="307">
        <v>9</v>
      </c>
      <c r="N13" s="112"/>
      <c r="O13" s="312"/>
    </row>
    <row r="14" spans="3:15" ht="19.5" customHeight="1">
      <c r="C14" s="312"/>
      <c r="D14" s="505"/>
      <c r="E14" s="314">
        <v>1</v>
      </c>
      <c r="F14" s="626" t="s">
        <v>360</v>
      </c>
      <c r="G14" s="626"/>
      <c r="H14" s="626"/>
      <c r="I14" s="626"/>
      <c r="J14" s="626"/>
      <c r="K14" s="626"/>
      <c r="L14" s="315">
        <f>costs_OPS_1</f>
        <v>0</v>
      </c>
      <c r="M14" s="316"/>
      <c r="N14" s="502"/>
      <c r="O14" s="312"/>
    </row>
    <row r="15" spans="3:15" ht="19.5" customHeight="1">
      <c r="C15" s="312"/>
      <c r="D15" s="505"/>
      <c r="E15" s="317" t="s">
        <v>234</v>
      </c>
      <c r="F15" s="627" t="s">
        <v>361</v>
      </c>
      <c r="G15" s="628"/>
      <c r="H15" s="628"/>
      <c r="I15" s="628"/>
      <c r="J15" s="628"/>
      <c r="K15" s="628"/>
      <c r="L15" s="322"/>
      <c r="M15" s="323"/>
      <c r="N15" s="502"/>
      <c r="O15" s="312"/>
    </row>
    <row r="16" spans="3:15" ht="20.100000000000001" customHeight="1">
      <c r="C16" s="312"/>
      <c r="D16" s="505"/>
      <c r="E16" s="616" t="s">
        <v>362</v>
      </c>
      <c r="F16" s="634"/>
      <c r="G16" s="337" t="s">
        <v>363</v>
      </c>
      <c r="H16" s="338"/>
      <c r="I16" s="339"/>
      <c r="J16" s="340"/>
      <c r="K16" s="376"/>
      <c r="L16" s="341">
        <f>SUM(L17:L19)</f>
        <v>0</v>
      </c>
      <c r="M16" s="342">
        <f>nerr(L16/costs_OPS_1)*100</f>
        <v>0</v>
      </c>
      <c r="N16" s="503"/>
      <c r="O16" s="312"/>
    </row>
    <row r="17" spans="3:15" ht="20.100000000000001" customHeight="1">
      <c r="C17" s="312"/>
      <c r="D17" s="505"/>
      <c r="E17" s="616"/>
      <c r="F17" s="635"/>
      <c r="G17" s="632"/>
      <c r="H17" s="633"/>
      <c r="I17" s="318"/>
      <c r="J17" s="319"/>
      <c r="K17" s="320"/>
      <c r="L17" s="419"/>
      <c r="M17" s="321"/>
      <c r="N17" s="503"/>
      <c r="O17" s="312"/>
    </row>
    <row r="18" spans="3:15" ht="20.100000000000001" customHeight="1">
      <c r="C18" s="312"/>
      <c r="D18" s="505"/>
      <c r="E18" s="616"/>
      <c r="F18" s="635"/>
      <c r="G18" s="632"/>
      <c r="H18" s="633"/>
      <c r="I18" s="325" t="s">
        <v>364</v>
      </c>
      <c r="J18" s="326"/>
      <c r="K18" s="326"/>
      <c r="L18" s="327"/>
      <c r="M18" s="328"/>
      <c r="N18" s="504"/>
      <c r="O18" s="312"/>
    </row>
    <row r="19" spans="3:15" ht="20.100000000000001" customHeight="1">
      <c r="C19" s="312"/>
      <c r="D19" s="505"/>
      <c r="E19" s="616"/>
      <c r="F19" s="636"/>
      <c r="G19" s="335" t="s">
        <v>365</v>
      </c>
      <c r="H19" s="336"/>
      <c r="I19" s="329"/>
      <c r="J19" s="329"/>
      <c r="K19" s="329"/>
      <c r="L19" s="329"/>
      <c r="M19" s="330"/>
      <c r="N19" s="503"/>
      <c r="O19" s="312"/>
    </row>
    <row r="20" spans="3:15" ht="20.100000000000001" customHeight="1">
      <c r="C20" s="312"/>
      <c r="D20" s="505"/>
      <c r="E20" s="324"/>
      <c r="F20" s="277" t="s">
        <v>366</v>
      </c>
      <c r="G20" s="331"/>
      <c r="H20" s="331"/>
      <c r="I20" s="331"/>
      <c r="J20" s="332"/>
      <c r="K20" s="332"/>
      <c r="L20" s="333"/>
      <c r="M20" s="334"/>
      <c r="N20" s="504"/>
      <c r="O20" s="312"/>
    </row>
    <row r="21" spans="3:15" ht="26.25" customHeight="1">
      <c r="C21" s="312"/>
      <c r="D21" s="505"/>
      <c r="E21" s="314">
        <v>2</v>
      </c>
      <c r="F21" s="626" t="s">
        <v>367</v>
      </c>
      <c r="G21" s="626"/>
      <c r="H21" s="626"/>
      <c r="I21" s="626"/>
      <c r="J21" s="626"/>
      <c r="K21" s="626"/>
      <c r="L21" s="315">
        <f>costs_PH_1</f>
        <v>0</v>
      </c>
      <c r="M21" s="316"/>
      <c r="N21" s="502"/>
      <c r="O21" s="312"/>
    </row>
    <row r="22" spans="3:15" ht="19.5" customHeight="1">
      <c r="C22" s="312"/>
      <c r="D22" s="505"/>
      <c r="E22" s="317" t="s">
        <v>276</v>
      </c>
      <c r="F22" s="627" t="s">
        <v>361</v>
      </c>
      <c r="G22" s="628"/>
      <c r="H22" s="628"/>
      <c r="I22" s="628"/>
      <c r="J22" s="628"/>
      <c r="K22" s="628"/>
      <c r="L22" s="322"/>
      <c r="M22" s="323"/>
      <c r="N22" s="502"/>
      <c r="O22" s="312"/>
    </row>
    <row r="23" spans="3:15" ht="20.100000000000001" customHeight="1">
      <c r="C23" s="312"/>
      <c r="D23" s="505"/>
      <c r="E23" s="616" t="s">
        <v>368</v>
      </c>
      <c r="F23" s="629"/>
      <c r="G23" s="337" t="s">
        <v>363</v>
      </c>
      <c r="H23" s="338"/>
      <c r="I23" s="339"/>
      <c r="J23" s="340"/>
      <c r="K23" s="376"/>
      <c r="L23" s="341">
        <f>SUM(L24:L26)</f>
        <v>0</v>
      </c>
      <c r="M23" s="342">
        <f>nerr(L23/costs_PH_1)*100</f>
        <v>0</v>
      </c>
      <c r="N23" s="503"/>
      <c r="O23" s="312"/>
    </row>
    <row r="24" spans="3:15" ht="19.5" customHeight="1">
      <c r="C24" s="312"/>
      <c r="D24" s="505"/>
      <c r="E24" s="616"/>
      <c r="F24" s="630"/>
      <c r="G24" s="632"/>
      <c r="H24" s="633"/>
      <c r="I24" s="318"/>
      <c r="J24" s="319"/>
      <c r="K24" s="320"/>
      <c r="L24" s="419"/>
      <c r="M24" s="321"/>
      <c r="N24" s="503"/>
      <c r="O24" s="312"/>
    </row>
    <row r="25" spans="3:15" ht="19.5" customHeight="1">
      <c r="C25" s="312"/>
      <c r="D25" s="505"/>
      <c r="E25" s="616"/>
      <c r="F25" s="630"/>
      <c r="G25" s="632"/>
      <c r="H25" s="633"/>
      <c r="I25" s="325" t="s">
        <v>364</v>
      </c>
      <c r="J25" s="326"/>
      <c r="K25" s="326"/>
      <c r="L25" s="327"/>
      <c r="M25" s="328"/>
      <c r="N25" s="504"/>
      <c r="O25" s="312"/>
    </row>
    <row r="26" spans="3:15" ht="19.5" customHeight="1">
      <c r="C26" s="312"/>
      <c r="D26" s="505"/>
      <c r="E26" s="616"/>
      <c r="F26" s="631"/>
      <c r="G26" s="335" t="s">
        <v>365</v>
      </c>
      <c r="H26" s="336"/>
      <c r="I26" s="329"/>
      <c r="J26" s="329"/>
      <c r="K26" s="329"/>
      <c r="L26" s="329"/>
      <c r="M26" s="330"/>
      <c r="N26" s="503"/>
      <c r="O26" s="312"/>
    </row>
    <row r="27" spans="3:15" ht="19.5" customHeight="1">
      <c r="C27" s="312"/>
      <c r="D27" s="495"/>
      <c r="E27" s="324"/>
      <c r="F27" s="277" t="s">
        <v>366</v>
      </c>
      <c r="G27" s="331"/>
      <c r="H27" s="331"/>
      <c r="I27" s="331"/>
      <c r="J27" s="332"/>
      <c r="K27" s="332"/>
      <c r="L27" s="333"/>
      <c r="M27" s="334"/>
      <c r="N27" s="504"/>
      <c r="O27" s="312"/>
    </row>
    <row r="28" spans="3:15" ht="20.100000000000001" customHeight="1">
      <c r="C28" s="312"/>
      <c r="D28" s="60"/>
      <c r="E28" s="488" t="s">
        <v>369</v>
      </c>
      <c r="F28" s="485" t="s">
        <v>370</v>
      </c>
      <c r="G28" s="489"/>
      <c r="H28" s="489"/>
      <c r="I28" s="489"/>
      <c r="J28" s="489"/>
      <c r="K28" s="489"/>
      <c r="L28" s="489"/>
      <c r="M28" s="489"/>
      <c r="N28" s="97"/>
      <c r="O28" s="312"/>
    </row>
    <row r="29" spans="3:15" ht="18.75" customHeight="1">
      <c r="C29" s="312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313"/>
      <c r="O29" s="312"/>
    </row>
    <row r="30" spans="3:15"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1"/>
    </row>
    <row r="31" spans="3:15"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1"/>
    </row>
    <row r="32" spans="3:15"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1"/>
    </row>
    <row r="33" spans="4:14">
      <c r="D33" s="110"/>
      <c r="E33" s="110"/>
      <c r="F33" s="119"/>
      <c r="G33" s="110"/>
      <c r="H33" s="110"/>
      <c r="I33" s="110"/>
      <c r="J33" s="110"/>
      <c r="K33" s="110"/>
      <c r="L33" s="110"/>
      <c r="M33" s="110"/>
      <c r="N33" s="111"/>
    </row>
    <row r="34" spans="4:14">
      <c r="D34" s="110"/>
      <c r="E34" s="110"/>
      <c r="F34" s="118"/>
      <c r="G34" s="110"/>
      <c r="H34" s="110"/>
      <c r="I34" s="110"/>
      <c r="J34" s="110"/>
      <c r="K34" s="110"/>
      <c r="L34" s="110"/>
      <c r="M34" s="110"/>
      <c r="N34" s="111"/>
    </row>
    <row r="35" spans="4:14">
      <c r="D35" s="110"/>
      <c r="E35" s="110"/>
      <c r="F35" s="118"/>
      <c r="G35" s="110"/>
      <c r="H35" s="110"/>
      <c r="I35" s="110"/>
      <c r="J35" s="110"/>
      <c r="K35" s="110"/>
      <c r="L35" s="110"/>
      <c r="M35" s="110"/>
      <c r="N35" s="111"/>
    </row>
  </sheetData>
  <sheetProtection password="FA9C" sheet="1" objects="1" scenarios="1" formatColumns="0" formatRows="0"/>
  <mergeCells count="15">
    <mergeCell ref="E16:E19"/>
    <mergeCell ref="F16:F19"/>
    <mergeCell ref="G17:G18"/>
    <mergeCell ref="H17:H18"/>
    <mergeCell ref="D6:F6"/>
    <mergeCell ref="D8:N8"/>
    <mergeCell ref="F14:K14"/>
    <mergeCell ref="F15:K15"/>
    <mergeCell ref="E7:M7"/>
    <mergeCell ref="F21:K21"/>
    <mergeCell ref="F22:K22"/>
    <mergeCell ref="E23:E26"/>
    <mergeCell ref="F23:F26"/>
    <mergeCell ref="G24:G25"/>
    <mergeCell ref="H24:H25"/>
  </mergeCells>
  <phoneticPr fontId="8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H24:I24 F16 K16:K17 H17:I17 K23:K24 F23:F26">
      <formula1>900</formula1>
    </dataValidation>
    <dataValidation type="decimal" allowBlank="1" showErrorMessage="1" errorTitle="Ошибка" error="Допускается ввод только неотрицательных чисел!" sqref="L24 L17 J16:J17 J23:J24">
      <formula1>0</formula1>
      <formula2>9.99999999999999E+23</formula2>
    </dataValidation>
    <dataValidation type="list" allowBlank="1" showErrorMessage="1" errorTitle="Ошибка" error="Выберите значение из списка" sqref="G24:G25 G17:G18">
      <formula1>kind_of_purchase_method</formula1>
    </dataValidation>
  </dataValidations>
  <hyperlinks>
    <hyperlink ref="I18" location="'ХВС показатели (2)(техническая)'!A1" tooltip="Добавить запись" display="Добавить запись"/>
    <hyperlink ref="G19" location="'ХВС показатели (2)(техническая)'!A1" tooltip="Добавить способ" display="Добавить запись"/>
    <hyperlink ref="F20" location="'ХВС показатели (2)(техническая)'!A1" tooltip="Добавить поставщика" display="Добавить запись"/>
    <hyperlink ref="I25" location="'ХВС показатели (2)(техническая)'!A1" tooltip="Добавить запись" display="Добавить запись"/>
    <hyperlink ref="G26" location="'ХВС показатели (2)(техническая)'!A1" tooltip="Добавить способ" display="Добавить запись"/>
    <hyperlink ref="F27" location="'ХВС показатели (2)(техническая)'!A1" tooltip="Добавить поставщика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61" fitToHeight="0" orientation="landscape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13">
    <pageSetUpPr fitToPage="1"/>
  </sheetPr>
  <dimension ref="C1:O35"/>
  <sheetViews>
    <sheetView showGridLines="0" topLeftCell="D6" zoomScaleNormal="100" workbookViewId="0">
      <selection activeCell="M34" sqref="M34"/>
    </sheetView>
  </sheetViews>
  <sheetFormatPr defaultColWidth="9.109375" defaultRowHeight="11.25"/>
  <cols>
    <col min="1" max="2" width="0" style="117" hidden="1" customWidth="1"/>
    <col min="3" max="3" width="3" style="117" customWidth="1"/>
    <col min="4" max="4" width="5.6640625" style="117" customWidth="1"/>
    <col min="5" max="5" width="9.109375" style="117" customWidth="1"/>
    <col min="6" max="6" width="41.6640625" style="117" customWidth="1"/>
    <col min="7" max="7" width="25" style="117" bestFit="1" customWidth="1"/>
    <col min="8" max="10" width="21" style="117" customWidth="1"/>
    <col min="11" max="11" width="13.6640625" style="117" customWidth="1"/>
    <col min="12" max="13" width="21" style="117" customWidth="1"/>
    <col min="14" max="14" width="5.6640625" style="117" customWidth="1"/>
    <col min="15" max="15" width="3" style="117" customWidth="1"/>
    <col min="16" max="16" width="9.109375" style="117" customWidth="1"/>
    <col min="17" max="16384" width="9.109375" style="117"/>
  </cols>
  <sheetData>
    <row r="1" spans="3:15" hidden="1"/>
    <row r="2" spans="3:15" hidden="1"/>
    <row r="3" spans="3:15" hidden="1"/>
    <row r="4" spans="3:15" hidden="1"/>
    <row r="5" spans="3:15" hidden="1"/>
    <row r="6" spans="3:15" ht="26.25" customHeight="1">
      <c r="D6" s="637"/>
      <c r="E6" s="637"/>
      <c r="F6" s="637"/>
      <c r="G6" s="547"/>
      <c r="H6" s="547"/>
      <c r="K6" s="548"/>
    </row>
    <row r="7" spans="3:15" ht="35.1" customHeight="1">
      <c r="C7" s="312"/>
      <c r="D7" s="310"/>
      <c r="E7" s="620" t="s">
        <v>371</v>
      </c>
      <c r="F7" s="620"/>
      <c r="G7" s="620"/>
      <c r="H7" s="620"/>
      <c r="I7" s="620"/>
      <c r="J7" s="620"/>
      <c r="K7" s="620"/>
      <c r="L7" s="620"/>
      <c r="M7" s="620"/>
      <c r="N7" s="310"/>
      <c r="O7" s="312"/>
    </row>
    <row r="8" spans="3:15" ht="24.95" customHeight="1">
      <c r="C8" s="312"/>
      <c r="D8" s="622"/>
      <c r="E8" s="622"/>
      <c r="F8" s="622"/>
      <c r="G8" s="622"/>
      <c r="H8" s="622"/>
      <c r="I8" s="622"/>
      <c r="J8" s="622"/>
      <c r="K8" s="622"/>
      <c r="L8" s="622"/>
      <c r="M8" s="622"/>
      <c r="N8" s="622"/>
      <c r="O8" s="312"/>
    </row>
    <row r="9" spans="3:15">
      <c r="D9" s="90"/>
      <c r="E9" s="59"/>
      <c r="F9" s="59"/>
      <c r="G9" s="59"/>
      <c r="H9" s="59"/>
      <c r="I9" s="59"/>
      <c r="J9" s="59"/>
      <c r="K9" s="59"/>
      <c r="L9" s="59"/>
      <c r="M9" s="59"/>
      <c r="N9" s="112"/>
    </row>
    <row r="10" spans="3:15">
      <c r="C10" s="312"/>
      <c r="D10" s="90"/>
      <c r="E10" s="59"/>
      <c r="F10" s="59"/>
      <c r="G10" s="59"/>
      <c r="H10" s="59"/>
      <c r="I10" s="59"/>
      <c r="J10" s="59"/>
      <c r="K10" s="59"/>
      <c r="L10" s="59"/>
      <c r="M10" s="59"/>
      <c r="N10" s="112"/>
      <c r="O10" s="312"/>
    </row>
    <row r="11" spans="3:15">
      <c r="C11" s="312"/>
      <c r="D11" s="90"/>
      <c r="E11" s="491"/>
      <c r="F11" s="491"/>
      <c r="G11" s="491"/>
      <c r="H11" s="491"/>
      <c r="I11" s="491"/>
      <c r="J11" s="491"/>
      <c r="K11" s="491"/>
      <c r="L11" s="491"/>
      <c r="M11" s="491"/>
      <c r="N11" s="112"/>
      <c r="O11" s="312"/>
    </row>
    <row r="12" spans="3:15" ht="46.5" customHeight="1">
      <c r="C12" s="312"/>
      <c r="D12" s="493"/>
      <c r="E12" s="308" t="s">
        <v>351</v>
      </c>
      <c r="F12" s="308" t="s">
        <v>352</v>
      </c>
      <c r="G12" s="308" t="s">
        <v>353</v>
      </c>
      <c r="H12" s="308" t="s">
        <v>354</v>
      </c>
      <c r="I12" s="308" t="s">
        <v>355</v>
      </c>
      <c r="J12" s="308" t="s">
        <v>356</v>
      </c>
      <c r="K12" s="308" t="s">
        <v>357</v>
      </c>
      <c r="L12" s="308" t="s">
        <v>358</v>
      </c>
      <c r="M12" s="308" t="s">
        <v>359</v>
      </c>
      <c r="N12" s="502"/>
      <c r="O12" s="312"/>
    </row>
    <row r="13" spans="3:15" ht="18.75" customHeight="1">
      <c r="C13" s="312"/>
      <c r="D13" s="90"/>
      <c r="E13" s="307">
        <v>1</v>
      </c>
      <c r="F13" s="307">
        <v>2</v>
      </c>
      <c r="G13" s="307">
        <v>3</v>
      </c>
      <c r="H13" s="307">
        <v>4</v>
      </c>
      <c r="I13" s="307">
        <v>5</v>
      </c>
      <c r="J13" s="307">
        <v>6</v>
      </c>
      <c r="K13" s="307">
        <v>7</v>
      </c>
      <c r="L13" s="307">
        <v>8</v>
      </c>
      <c r="M13" s="307">
        <v>9</v>
      </c>
      <c r="N13" s="112"/>
      <c r="O13" s="312"/>
    </row>
    <row r="14" spans="3:15" ht="19.5" customHeight="1">
      <c r="C14" s="312"/>
      <c r="D14" s="505"/>
      <c r="E14" s="314">
        <v>1</v>
      </c>
      <c r="F14" s="626" t="s">
        <v>360</v>
      </c>
      <c r="G14" s="626"/>
      <c r="H14" s="626"/>
      <c r="I14" s="626"/>
      <c r="J14" s="626"/>
      <c r="K14" s="626"/>
      <c r="L14" s="315">
        <f>costs_OPS_2</f>
        <v>349.69</v>
      </c>
      <c r="M14" s="316"/>
      <c r="N14" s="502"/>
      <c r="O14" s="312"/>
    </row>
    <row r="15" spans="3:15" ht="19.5" customHeight="1">
      <c r="C15" s="312"/>
      <c r="D15" s="505"/>
      <c r="E15" s="317" t="s">
        <v>234</v>
      </c>
      <c r="F15" s="627" t="s">
        <v>361</v>
      </c>
      <c r="G15" s="628"/>
      <c r="H15" s="628"/>
      <c r="I15" s="628"/>
      <c r="J15" s="628"/>
      <c r="K15" s="628"/>
      <c r="L15" s="322"/>
      <c r="M15" s="323"/>
      <c r="N15" s="502"/>
      <c r="O15" s="312"/>
    </row>
    <row r="16" spans="3:15" ht="20.100000000000001" customHeight="1">
      <c r="C16" s="312"/>
      <c r="D16" s="505"/>
      <c r="E16" s="616" t="s">
        <v>362</v>
      </c>
      <c r="F16" s="634" t="s">
        <v>1611</v>
      </c>
      <c r="G16" s="337" t="s">
        <v>363</v>
      </c>
      <c r="H16" s="338"/>
      <c r="I16" s="339"/>
      <c r="J16" s="340"/>
      <c r="K16" s="376"/>
      <c r="L16" s="341">
        <f>SUM(L17:L19)</f>
        <v>0</v>
      </c>
      <c r="M16" s="342">
        <f>nerr(L16/costs_OPS_2)*100</f>
        <v>0</v>
      </c>
      <c r="N16" s="503"/>
      <c r="O16" s="312"/>
    </row>
    <row r="17" spans="3:15" ht="22.5">
      <c r="C17" s="312"/>
      <c r="D17" s="505"/>
      <c r="E17" s="616"/>
      <c r="F17" s="635"/>
      <c r="G17" s="638" t="s">
        <v>757</v>
      </c>
      <c r="H17" s="640" t="s">
        <v>1613</v>
      </c>
      <c r="I17" s="318" t="s">
        <v>1615</v>
      </c>
      <c r="J17" s="319">
        <v>0</v>
      </c>
      <c r="K17" s="554" t="s">
        <v>1593</v>
      </c>
      <c r="L17" s="419">
        <v>0</v>
      </c>
      <c r="M17" s="321"/>
      <c r="N17" s="503"/>
      <c r="O17" s="312"/>
    </row>
    <row r="18" spans="3:15" ht="20.100000000000001" customHeight="1">
      <c r="C18" s="312"/>
      <c r="D18" s="505"/>
      <c r="E18" s="616"/>
      <c r="F18" s="635"/>
      <c r="G18" s="639"/>
      <c r="H18" s="641"/>
      <c r="I18" s="325" t="s">
        <v>364</v>
      </c>
      <c r="J18" s="326"/>
      <c r="K18" s="326"/>
      <c r="L18" s="327"/>
      <c r="M18" s="328"/>
      <c r="N18" s="504"/>
      <c r="O18" s="312"/>
    </row>
    <row r="19" spans="3:15" ht="20.100000000000001" customHeight="1">
      <c r="C19" s="312"/>
      <c r="D19" s="505"/>
      <c r="E19" s="616"/>
      <c r="F19" s="636"/>
      <c r="G19" s="335" t="s">
        <v>365</v>
      </c>
      <c r="H19" s="336"/>
      <c r="I19" s="329"/>
      <c r="J19" s="329"/>
      <c r="K19" s="329"/>
      <c r="L19" s="329"/>
      <c r="M19" s="330"/>
      <c r="N19" s="503"/>
      <c r="O19" s="312"/>
    </row>
    <row r="20" spans="3:15" ht="20.100000000000001" customHeight="1">
      <c r="C20" s="312"/>
      <c r="D20" s="505"/>
      <c r="E20" s="324"/>
      <c r="F20" s="277" t="s">
        <v>366</v>
      </c>
      <c r="G20" s="331"/>
      <c r="H20" s="331"/>
      <c r="I20" s="331"/>
      <c r="J20" s="332"/>
      <c r="K20" s="332"/>
      <c r="L20" s="333"/>
      <c r="M20" s="334"/>
      <c r="N20" s="504"/>
      <c r="O20" s="312"/>
    </row>
    <row r="21" spans="3:15" ht="26.25" customHeight="1">
      <c r="C21" s="312"/>
      <c r="D21" s="505"/>
      <c r="E21" s="314">
        <v>2</v>
      </c>
      <c r="F21" s="626" t="s">
        <v>367</v>
      </c>
      <c r="G21" s="626"/>
      <c r="H21" s="626"/>
      <c r="I21" s="626"/>
      <c r="J21" s="626"/>
      <c r="K21" s="626"/>
      <c r="L21" s="315">
        <f>costs_PH_2</f>
        <v>931.79</v>
      </c>
      <c r="M21" s="316"/>
      <c r="N21" s="502"/>
      <c r="O21" s="312"/>
    </row>
    <row r="22" spans="3:15" ht="19.5" customHeight="1">
      <c r="C22" s="312"/>
      <c r="D22" s="505"/>
      <c r="E22" s="317" t="s">
        <v>276</v>
      </c>
      <c r="F22" s="627" t="s">
        <v>361</v>
      </c>
      <c r="G22" s="628"/>
      <c r="H22" s="628"/>
      <c r="I22" s="628"/>
      <c r="J22" s="628"/>
      <c r="K22" s="628"/>
      <c r="L22" s="322"/>
      <c r="M22" s="323"/>
      <c r="N22" s="502"/>
      <c r="O22" s="312"/>
    </row>
    <row r="23" spans="3:15" ht="20.100000000000001" customHeight="1">
      <c r="C23" s="312"/>
      <c r="D23" s="505"/>
      <c r="E23" s="616" t="s">
        <v>368</v>
      </c>
      <c r="F23" s="634" t="s">
        <v>1612</v>
      </c>
      <c r="G23" s="337" t="s">
        <v>363</v>
      </c>
      <c r="H23" s="338"/>
      <c r="I23" s="339"/>
      <c r="J23" s="340"/>
      <c r="K23" s="376"/>
      <c r="L23" s="341">
        <f>SUM(L24:L26)</f>
        <v>0</v>
      </c>
      <c r="M23" s="342">
        <f>nerr(L23/costs_PH_2)*100</f>
        <v>0</v>
      </c>
      <c r="N23" s="503"/>
      <c r="O23" s="312"/>
    </row>
    <row r="24" spans="3:15" ht="22.5">
      <c r="C24" s="312"/>
      <c r="D24" s="505"/>
      <c r="E24" s="616"/>
      <c r="F24" s="635"/>
      <c r="G24" s="638" t="s">
        <v>757</v>
      </c>
      <c r="H24" s="640" t="s">
        <v>1614</v>
      </c>
      <c r="I24" s="318" t="s">
        <v>1616</v>
      </c>
      <c r="J24" s="319">
        <v>0</v>
      </c>
      <c r="K24" s="554" t="s">
        <v>1593</v>
      </c>
      <c r="L24" s="419">
        <v>0</v>
      </c>
      <c r="M24" s="321"/>
      <c r="N24" s="503"/>
      <c r="O24" s="312"/>
    </row>
    <row r="25" spans="3:15" ht="20.100000000000001" customHeight="1">
      <c r="C25" s="312"/>
      <c r="D25" s="505"/>
      <c r="E25" s="616"/>
      <c r="F25" s="635"/>
      <c r="G25" s="639"/>
      <c r="H25" s="641"/>
      <c r="I25" s="325" t="s">
        <v>364</v>
      </c>
      <c r="J25" s="326"/>
      <c r="K25" s="326"/>
      <c r="L25" s="327"/>
      <c r="M25" s="328"/>
      <c r="N25" s="504"/>
      <c r="O25" s="312"/>
    </row>
    <row r="26" spans="3:15" ht="20.100000000000001" customHeight="1">
      <c r="C26" s="312"/>
      <c r="D26" s="505"/>
      <c r="E26" s="616"/>
      <c r="F26" s="636"/>
      <c r="G26" s="335" t="s">
        <v>365</v>
      </c>
      <c r="H26" s="336"/>
      <c r="I26" s="329"/>
      <c r="J26" s="329"/>
      <c r="K26" s="329"/>
      <c r="L26" s="329"/>
      <c r="M26" s="330"/>
      <c r="N26" s="503"/>
      <c r="O26" s="312"/>
    </row>
    <row r="27" spans="3:15" ht="19.5" customHeight="1">
      <c r="C27" s="312"/>
      <c r="D27" s="495"/>
      <c r="E27" s="324"/>
      <c r="F27" s="277" t="s">
        <v>366</v>
      </c>
      <c r="G27" s="331"/>
      <c r="H27" s="331"/>
      <c r="I27" s="331"/>
      <c r="J27" s="332"/>
      <c r="K27" s="332"/>
      <c r="L27" s="333"/>
      <c r="M27" s="334"/>
      <c r="N27" s="504"/>
      <c r="O27" s="312"/>
    </row>
    <row r="28" spans="3:15" ht="20.100000000000001" customHeight="1">
      <c r="C28" s="312"/>
      <c r="D28" s="60"/>
      <c r="E28" s="488" t="s">
        <v>369</v>
      </c>
      <c r="F28" s="485" t="s">
        <v>370</v>
      </c>
      <c r="G28" s="489"/>
      <c r="H28" s="489"/>
      <c r="I28" s="489"/>
      <c r="J28" s="489"/>
      <c r="K28" s="489"/>
      <c r="L28" s="489"/>
      <c r="M28" s="489"/>
      <c r="N28" s="97"/>
      <c r="O28" s="312"/>
    </row>
    <row r="29" spans="3:15" ht="18.75" customHeight="1">
      <c r="C29" s="312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313"/>
      <c r="O29" s="312"/>
    </row>
    <row r="30" spans="3:15"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1"/>
    </row>
    <row r="31" spans="3:15"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1"/>
    </row>
    <row r="32" spans="3:15"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1"/>
    </row>
    <row r="33" spans="4:14">
      <c r="D33" s="110"/>
      <c r="E33" s="110"/>
      <c r="F33" s="119"/>
      <c r="G33" s="110"/>
      <c r="H33" s="110"/>
      <c r="I33" s="110"/>
      <c r="J33" s="110"/>
      <c r="K33" s="110"/>
      <c r="L33" s="110"/>
      <c r="M33" s="110"/>
      <c r="N33" s="111"/>
    </row>
    <row r="34" spans="4:14">
      <c r="D34" s="110"/>
      <c r="E34" s="110"/>
      <c r="F34" s="118"/>
      <c r="G34" s="110"/>
      <c r="H34" s="110"/>
      <c r="I34" s="110"/>
      <c r="J34" s="110"/>
      <c r="K34" s="110"/>
      <c r="L34" s="110"/>
      <c r="M34" s="110"/>
      <c r="N34" s="111"/>
    </row>
    <row r="35" spans="4:14">
      <c r="D35" s="110"/>
      <c r="E35" s="110"/>
      <c r="F35" s="118"/>
      <c r="G35" s="110"/>
      <c r="H35" s="110"/>
      <c r="I35" s="110"/>
      <c r="J35" s="110"/>
      <c r="K35" s="110"/>
      <c r="L35" s="110"/>
      <c r="M35" s="110"/>
      <c r="N35" s="111"/>
    </row>
  </sheetData>
  <sheetProtection password="FA9C" sheet="1" objects="1" scenarios="1" formatColumns="0" formatRows="0"/>
  <mergeCells count="15">
    <mergeCell ref="E16:E19"/>
    <mergeCell ref="F16:F19"/>
    <mergeCell ref="G17:G18"/>
    <mergeCell ref="H17:H18"/>
    <mergeCell ref="D6:F6"/>
    <mergeCell ref="D8:N8"/>
    <mergeCell ref="F14:K14"/>
    <mergeCell ref="F15:K15"/>
    <mergeCell ref="E7:M7"/>
    <mergeCell ref="F21:K21"/>
    <mergeCell ref="F22:K22"/>
    <mergeCell ref="E23:E26"/>
    <mergeCell ref="F23:F26"/>
    <mergeCell ref="G24:G25"/>
    <mergeCell ref="H24:H25"/>
  </mergeCells>
  <phoneticPr fontId="8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H24:I24 F16 K16:K17 H17:I17 K23:K24 F23">
      <formula1>900</formula1>
    </dataValidation>
    <dataValidation type="decimal" allowBlank="1" showErrorMessage="1" errorTitle="Ошибка" error="Допускается ввод только неотрицательных чисел!" sqref="L24 L17 J16:J17 J23:J24">
      <formula1>0</formula1>
      <formula2>9.99999999999999E+23</formula2>
    </dataValidation>
    <dataValidation type="list" allowBlank="1" showErrorMessage="1" errorTitle="Ошибка" error="Выберите значение из списка" sqref="G17 G24">
      <formula1>kind_of_purchase_method</formula1>
    </dataValidation>
  </dataValidations>
  <hyperlinks>
    <hyperlink ref="I18" location="'ХВС показатели (2)(питьевая)'!A1" tooltip="Добавить запись" display="Добавить запись"/>
    <hyperlink ref="G19" location="'ХВС показатели (2)(питьевая)'!A1" tooltip="Добавить способ" display="Добавить запись"/>
    <hyperlink ref="F20" location="'ХВС показатели (2)(питьевая)'!A1" tooltip="Добавить поставщика" display="Добавить запись"/>
    <hyperlink ref="I25" location="'ХВС показатели (2)(питьевая)'!A1" tooltip="Добавить запись" display="Добавить запись"/>
    <hyperlink ref="G26" location="'ХВС показатели (2)(питьевая)'!A1" tooltip="Добавить способ" display="Добавить запись"/>
    <hyperlink ref="F27" location="'ХВС показатели (2)(питьевая)'!A1" tooltip="Добавить поставщика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61" fitToHeight="0" orientation="landscape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14">
    <pageSetUpPr fitToPage="1"/>
  </sheetPr>
  <dimension ref="C1:O35"/>
  <sheetViews>
    <sheetView showGridLines="0" topLeftCell="C6" zoomScaleNormal="100" workbookViewId="0">
      <selection activeCell="D6" sqref="D6:F6"/>
    </sheetView>
  </sheetViews>
  <sheetFormatPr defaultColWidth="9.109375" defaultRowHeight="11.25"/>
  <cols>
    <col min="1" max="2" width="0" style="117" hidden="1" customWidth="1"/>
    <col min="3" max="3" width="3" style="117" customWidth="1"/>
    <col min="4" max="4" width="5.6640625" style="117" customWidth="1"/>
    <col min="5" max="5" width="9.109375" style="117" customWidth="1"/>
    <col min="6" max="6" width="41.6640625" style="117" customWidth="1"/>
    <col min="7" max="7" width="25" style="117" bestFit="1" customWidth="1"/>
    <col min="8" max="10" width="21" style="117" customWidth="1"/>
    <col min="11" max="11" width="13.6640625" style="117" customWidth="1"/>
    <col min="12" max="13" width="21" style="117" customWidth="1"/>
    <col min="14" max="14" width="5.6640625" style="117" customWidth="1"/>
    <col min="15" max="15" width="3" style="117" customWidth="1"/>
    <col min="16" max="16" width="9.109375" style="117" customWidth="1"/>
    <col min="17" max="16384" width="9.109375" style="117"/>
  </cols>
  <sheetData>
    <row r="1" spans="3:15" hidden="1"/>
    <row r="2" spans="3:15" hidden="1"/>
    <row r="3" spans="3:15" hidden="1"/>
    <row r="4" spans="3:15" hidden="1"/>
    <row r="5" spans="3:15" hidden="1"/>
    <row r="6" spans="3:15" ht="26.25" customHeight="1">
      <c r="D6" s="637"/>
      <c r="E6" s="637"/>
      <c r="F6" s="637"/>
      <c r="G6" s="547"/>
      <c r="H6" s="547"/>
      <c r="K6" s="548"/>
    </row>
    <row r="7" spans="3:15" ht="35.1" customHeight="1">
      <c r="C7" s="312"/>
      <c r="D7" s="310"/>
      <c r="E7" s="620" t="s">
        <v>350</v>
      </c>
      <c r="F7" s="620"/>
      <c r="G7" s="620"/>
      <c r="H7" s="620"/>
      <c r="I7" s="620"/>
      <c r="J7" s="620"/>
      <c r="K7" s="620"/>
      <c r="L7" s="620"/>
      <c r="M7" s="620"/>
      <c r="N7" s="310"/>
      <c r="O7" s="312"/>
    </row>
    <row r="8" spans="3:15" ht="24.95" customHeight="1">
      <c r="C8" s="312"/>
      <c r="D8" s="622"/>
      <c r="E8" s="622"/>
      <c r="F8" s="622"/>
      <c r="G8" s="622"/>
      <c r="H8" s="622"/>
      <c r="I8" s="622"/>
      <c r="J8" s="622"/>
      <c r="K8" s="622"/>
      <c r="L8" s="622"/>
      <c r="M8" s="622"/>
      <c r="N8" s="622"/>
      <c r="O8" s="312"/>
    </row>
    <row r="9" spans="3:15">
      <c r="D9" s="90"/>
      <c r="E9" s="59"/>
      <c r="F9" s="59"/>
      <c r="G9" s="59"/>
      <c r="H9" s="59"/>
      <c r="I9" s="59"/>
      <c r="J9" s="59"/>
      <c r="K9" s="59"/>
      <c r="L9" s="59"/>
      <c r="M9" s="59"/>
      <c r="N9" s="112"/>
    </row>
    <row r="10" spans="3:15">
      <c r="C10" s="312"/>
      <c r="D10" s="90"/>
      <c r="E10" s="59"/>
      <c r="F10" s="59"/>
      <c r="G10" s="59"/>
      <c r="H10" s="59"/>
      <c r="I10" s="59"/>
      <c r="J10" s="59"/>
      <c r="K10" s="59"/>
      <c r="L10" s="59"/>
      <c r="M10" s="59"/>
      <c r="N10" s="112"/>
      <c r="O10" s="312"/>
    </row>
    <row r="11" spans="3:15">
      <c r="C11" s="312"/>
      <c r="D11" s="90"/>
      <c r="E11" s="491"/>
      <c r="F11" s="491"/>
      <c r="G11" s="491"/>
      <c r="H11" s="491"/>
      <c r="I11" s="491"/>
      <c r="J11" s="491"/>
      <c r="K11" s="491"/>
      <c r="L11" s="491"/>
      <c r="M11" s="491"/>
      <c r="N11" s="112"/>
      <c r="O11" s="312"/>
    </row>
    <row r="12" spans="3:15" ht="46.5" customHeight="1">
      <c r="C12" s="312"/>
      <c r="D12" s="493"/>
      <c r="E12" s="308" t="s">
        <v>351</v>
      </c>
      <c r="F12" s="308" t="s">
        <v>352</v>
      </c>
      <c r="G12" s="308" t="s">
        <v>353</v>
      </c>
      <c r="H12" s="308" t="s">
        <v>354</v>
      </c>
      <c r="I12" s="308" t="s">
        <v>355</v>
      </c>
      <c r="J12" s="308" t="s">
        <v>356</v>
      </c>
      <c r="K12" s="308" t="s">
        <v>357</v>
      </c>
      <c r="L12" s="308" t="s">
        <v>358</v>
      </c>
      <c r="M12" s="308" t="s">
        <v>359</v>
      </c>
      <c r="N12" s="502"/>
      <c r="O12" s="312"/>
    </row>
    <row r="13" spans="3:15" ht="18.75" customHeight="1">
      <c r="C13" s="312"/>
      <c r="D13" s="90"/>
      <c r="E13" s="307">
        <v>1</v>
      </c>
      <c r="F13" s="307">
        <v>2</v>
      </c>
      <c r="G13" s="307">
        <v>3</v>
      </c>
      <c r="H13" s="307">
        <v>4</v>
      </c>
      <c r="I13" s="307">
        <v>5</v>
      </c>
      <c r="J13" s="307">
        <v>6</v>
      </c>
      <c r="K13" s="307">
        <v>7</v>
      </c>
      <c r="L13" s="307">
        <v>8</v>
      </c>
      <c r="M13" s="307">
        <v>9</v>
      </c>
      <c r="N13" s="112"/>
      <c r="O13" s="312"/>
    </row>
    <row r="14" spans="3:15" ht="19.5" customHeight="1">
      <c r="C14" s="312"/>
      <c r="D14" s="505"/>
      <c r="E14" s="314">
        <v>1</v>
      </c>
      <c r="F14" s="626" t="s">
        <v>360</v>
      </c>
      <c r="G14" s="626"/>
      <c r="H14" s="626"/>
      <c r="I14" s="626"/>
      <c r="J14" s="626"/>
      <c r="K14" s="626"/>
      <c r="L14" s="315">
        <f>costs_OPS_3</f>
        <v>0</v>
      </c>
      <c r="M14" s="316"/>
      <c r="N14" s="502"/>
      <c r="O14" s="312"/>
    </row>
    <row r="15" spans="3:15" ht="19.5" customHeight="1">
      <c r="C15" s="312"/>
      <c r="D15" s="505"/>
      <c r="E15" s="317" t="s">
        <v>234</v>
      </c>
      <c r="F15" s="627" t="s">
        <v>361</v>
      </c>
      <c r="G15" s="628"/>
      <c r="H15" s="628"/>
      <c r="I15" s="628"/>
      <c r="J15" s="628"/>
      <c r="K15" s="628"/>
      <c r="L15" s="322"/>
      <c r="M15" s="323"/>
      <c r="N15" s="502"/>
      <c r="O15" s="312"/>
    </row>
    <row r="16" spans="3:15" ht="20.100000000000001" customHeight="1">
      <c r="C16" s="312"/>
      <c r="D16" s="505"/>
      <c r="E16" s="616" t="s">
        <v>362</v>
      </c>
      <c r="F16" s="634"/>
      <c r="G16" s="337" t="s">
        <v>363</v>
      </c>
      <c r="H16" s="338"/>
      <c r="I16" s="339"/>
      <c r="J16" s="340"/>
      <c r="K16" s="376"/>
      <c r="L16" s="341">
        <f>SUM(L17:L19)</f>
        <v>0</v>
      </c>
      <c r="M16" s="342">
        <f>nerr(L16/costs_OPS_3)*100</f>
        <v>0</v>
      </c>
      <c r="N16" s="503"/>
      <c r="O16" s="312"/>
    </row>
    <row r="17" spans="3:15" ht="20.100000000000001" customHeight="1">
      <c r="C17" s="312"/>
      <c r="D17" s="505"/>
      <c r="E17" s="616"/>
      <c r="F17" s="635"/>
      <c r="G17" s="632"/>
      <c r="H17" s="633"/>
      <c r="I17" s="318"/>
      <c r="J17" s="319"/>
      <c r="K17" s="320"/>
      <c r="L17" s="419"/>
      <c r="M17" s="321"/>
      <c r="N17" s="503"/>
      <c r="O17" s="312"/>
    </row>
    <row r="18" spans="3:15" ht="20.100000000000001" customHeight="1">
      <c r="C18" s="312"/>
      <c r="D18" s="505"/>
      <c r="E18" s="616"/>
      <c r="F18" s="635"/>
      <c r="G18" s="632"/>
      <c r="H18" s="633"/>
      <c r="I18" s="325" t="s">
        <v>364</v>
      </c>
      <c r="J18" s="326"/>
      <c r="K18" s="326"/>
      <c r="L18" s="327"/>
      <c r="M18" s="328"/>
      <c r="N18" s="504"/>
      <c r="O18" s="312"/>
    </row>
    <row r="19" spans="3:15" ht="20.100000000000001" customHeight="1">
      <c r="C19" s="312"/>
      <c r="D19" s="505"/>
      <c r="E19" s="616"/>
      <c r="F19" s="636"/>
      <c r="G19" s="335" t="s">
        <v>365</v>
      </c>
      <c r="H19" s="336"/>
      <c r="I19" s="329"/>
      <c r="J19" s="329"/>
      <c r="K19" s="329"/>
      <c r="L19" s="329"/>
      <c r="M19" s="330"/>
      <c r="N19" s="503"/>
      <c r="O19" s="312"/>
    </row>
    <row r="20" spans="3:15" ht="20.100000000000001" customHeight="1">
      <c r="C20" s="312"/>
      <c r="D20" s="505"/>
      <c r="E20" s="324"/>
      <c r="F20" s="277" t="s">
        <v>366</v>
      </c>
      <c r="G20" s="331"/>
      <c r="H20" s="331"/>
      <c r="I20" s="331"/>
      <c r="J20" s="332"/>
      <c r="K20" s="332"/>
      <c r="L20" s="333"/>
      <c r="M20" s="334"/>
      <c r="N20" s="504"/>
      <c r="O20" s="312"/>
    </row>
    <row r="21" spans="3:15" ht="26.25" customHeight="1">
      <c r="C21" s="312"/>
      <c r="D21" s="505"/>
      <c r="E21" s="314">
        <v>2</v>
      </c>
      <c r="F21" s="626" t="s">
        <v>367</v>
      </c>
      <c r="G21" s="626"/>
      <c r="H21" s="626"/>
      <c r="I21" s="626"/>
      <c r="J21" s="626"/>
      <c r="K21" s="626"/>
      <c r="L21" s="315">
        <f>costs_PH_3</f>
        <v>0</v>
      </c>
      <c r="M21" s="316"/>
      <c r="N21" s="502"/>
      <c r="O21" s="312"/>
    </row>
    <row r="22" spans="3:15" ht="19.5" customHeight="1">
      <c r="C22" s="312"/>
      <c r="D22" s="505"/>
      <c r="E22" s="317" t="s">
        <v>276</v>
      </c>
      <c r="F22" s="627" t="s">
        <v>361</v>
      </c>
      <c r="G22" s="628"/>
      <c r="H22" s="628"/>
      <c r="I22" s="628"/>
      <c r="J22" s="628"/>
      <c r="K22" s="628"/>
      <c r="L22" s="322"/>
      <c r="M22" s="323"/>
      <c r="N22" s="502"/>
      <c r="O22" s="312"/>
    </row>
    <row r="23" spans="3:15" ht="20.100000000000001" customHeight="1">
      <c r="C23" s="312"/>
      <c r="D23" s="505"/>
      <c r="E23" s="616" t="s">
        <v>368</v>
      </c>
      <c r="F23" s="629"/>
      <c r="G23" s="337" t="s">
        <v>363</v>
      </c>
      <c r="H23" s="338"/>
      <c r="I23" s="339"/>
      <c r="J23" s="340"/>
      <c r="K23" s="376"/>
      <c r="L23" s="341">
        <f>SUM(L24:L26)</f>
        <v>0</v>
      </c>
      <c r="M23" s="342">
        <f>nerr(L23/costs_PH_3)*100</f>
        <v>0</v>
      </c>
      <c r="N23" s="503"/>
      <c r="O23" s="312"/>
    </row>
    <row r="24" spans="3:15" ht="19.5" customHeight="1">
      <c r="C24" s="312"/>
      <c r="D24" s="505"/>
      <c r="E24" s="616"/>
      <c r="F24" s="630"/>
      <c r="G24" s="632"/>
      <c r="H24" s="633"/>
      <c r="I24" s="318"/>
      <c r="J24" s="319"/>
      <c r="K24" s="320"/>
      <c r="L24" s="419"/>
      <c r="M24" s="321"/>
      <c r="N24" s="503"/>
      <c r="O24" s="312"/>
    </row>
    <row r="25" spans="3:15" ht="19.5" customHeight="1">
      <c r="C25" s="312"/>
      <c r="D25" s="505"/>
      <c r="E25" s="616"/>
      <c r="F25" s="630"/>
      <c r="G25" s="632"/>
      <c r="H25" s="633"/>
      <c r="I25" s="325" t="s">
        <v>364</v>
      </c>
      <c r="J25" s="326"/>
      <c r="K25" s="326"/>
      <c r="L25" s="327"/>
      <c r="M25" s="328"/>
      <c r="N25" s="504"/>
      <c r="O25" s="312"/>
    </row>
    <row r="26" spans="3:15" ht="19.5" customHeight="1">
      <c r="C26" s="312"/>
      <c r="D26" s="505"/>
      <c r="E26" s="616"/>
      <c r="F26" s="631"/>
      <c r="G26" s="335" t="s">
        <v>365</v>
      </c>
      <c r="H26" s="336"/>
      <c r="I26" s="329"/>
      <c r="J26" s="329"/>
      <c r="K26" s="329"/>
      <c r="L26" s="329"/>
      <c r="M26" s="330"/>
      <c r="N26" s="503"/>
      <c r="O26" s="312"/>
    </row>
    <row r="27" spans="3:15" ht="19.5" customHeight="1">
      <c r="C27" s="312"/>
      <c r="D27" s="495"/>
      <c r="E27" s="324"/>
      <c r="F27" s="277" t="s">
        <v>366</v>
      </c>
      <c r="G27" s="331"/>
      <c r="H27" s="331"/>
      <c r="I27" s="331"/>
      <c r="J27" s="332"/>
      <c r="K27" s="332"/>
      <c r="L27" s="333"/>
      <c r="M27" s="334"/>
      <c r="N27" s="504"/>
      <c r="O27" s="312"/>
    </row>
    <row r="28" spans="3:15" ht="20.100000000000001" customHeight="1">
      <c r="C28" s="312"/>
      <c r="D28" s="60"/>
      <c r="E28" s="488" t="s">
        <v>369</v>
      </c>
      <c r="F28" s="485" t="s">
        <v>370</v>
      </c>
      <c r="G28" s="489"/>
      <c r="H28" s="489"/>
      <c r="I28" s="489"/>
      <c r="J28" s="489"/>
      <c r="K28" s="489"/>
      <c r="L28" s="489"/>
      <c r="M28" s="489"/>
      <c r="N28" s="97"/>
      <c r="O28" s="312"/>
    </row>
    <row r="29" spans="3:15" ht="18.75" customHeight="1">
      <c r="C29" s="312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313"/>
      <c r="O29" s="312"/>
    </row>
    <row r="30" spans="3:15"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1"/>
    </row>
    <row r="31" spans="3:15"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1"/>
    </row>
    <row r="32" spans="3:15"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1"/>
    </row>
    <row r="33" spans="4:14">
      <c r="D33" s="110"/>
      <c r="E33" s="110"/>
      <c r="F33" s="119"/>
      <c r="G33" s="110"/>
      <c r="H33" s="110"/>
      <c r="I33" s="110"/>
      <c r="J33" s="110"/>
      <c r="K33" s="110"/>
      <c r="L33" s="110"/>
      <c r="M33" s="110"/>
      <c r="N33" s="111"/>
    </row>
    <row r="34" spans="4:14">
      <c r="D34" s="110"/>
      <c r="E34" s="110"/>
      <c r="F34" s="118"/>
      <c r="G34" s="110"/>
      <c r="H34" s="110"/>
      <c r="I34" s="110"/>
      <c r="J34" s="110"/>
      <c r="K34" s="110"/>
      <c r="L34" s="110"/>
      <c r="M34" s="110"/>
      <c r="N34" s="111"/>
    </row>
    <row r="35" spans="4:14">
      <c r="D35" s="110"/>
      <c r="E35" s="110"/>
      <c r="F35" s="118"/>
      <c r="G35" s="110"/>
      <c r="H35" s="110"/>
      <c r="I35" s="110"/>
      <c r="J35" s="110"/>
      <c r="K35" s="110"/>
      <c r="L35" s="110"/>
      <c r="M35" s="110"/>
      <c r="N35" s="111"/>
    </row>
  </sheetData>
  <sheetProtection password="FA9C" sheet="1" objects="1" scenarios="1" formatColumns="0" formatRows="0"/>
  <mergeCells count="15">
    <mergeCell ref="E16:E19"/>
    <mergeCell ref="F16:F19"/>
    <mergeCell ref="G17:G18"/>
    <mergeCell ref="H17:H18"/>
    <mergeCell ref="D6:F6"/>
    <mergeCell ref="D8:N8"/>
    <mergeCell ref="F14:K14"/>
    <mergeCell ref="F15:K15"/>
    <mergeCell ref="E7:M7"/>
    <mergeCell ref="F21:K21"/>
    <mergeCell ref="F22:K22"/>
    <mergeCell ref="E23:E26"/>
    <mergeCell ref="F23:F26"/>
    <mergeCell ref="G24:G25"/>
    <mergeCell ref="H24:H25"/>
  </mergeCells>
  <phoneticPr fontId="8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H24:I24 F16 K16:K17 H17:I17 K23:K24 F23:F26">
      <formula1>900</formula1>
    </dataValidation>
    <dataValidation type="decimal" allowBlank="1" showErrorMessage="1" errorTitle="Ошибка" error="Допускается ввод только неотрицательных чисел!" sqref="L24 L17 J16:J17 J23:J24">
      <formula1>0</formula1>
      <formula2>9.99999999999999E+23</formula2>
    </dataValidation>
    <dataValidation type="list" allowBlank="1" showErrorMessage="1" errorTitle="Ошибка" error="Выберите значение из списка" sqref="G24:G25 G17:G18">
      <formula1>kind_of_purchase_method</formula1>
    </dataValidation>
  </dataValidations>
  <hyperlinks>
    <hyperlink ref="I18" location="'ХВС показатели (2)(подвозная)'!A1" tooltip="Добавить запись" display="Добавить запись"/>
    <hyperlink ref="G19" location="'ХВС показатели (2)(подвозная)'!A1" tooltip="Добавить способ" display="Добавить запись"/>
    <hyperlink ref="F20" location="'ХВС показатели (2)(подвозная)'!A1" tooltip="Добавить поставщика" display="Добавить запись"/>
    <hyperlink ref="I25" location="'ХВС показатели (2)(подвозная)'!A1" tooltip="Добавить запись" display="Добавить запись"/>
    <hyperlink ref="G26" location="'ХВС показатели (2)(подвозная)'!A1" tooltip="Добавить способ" display="Добавить запись"/>
    <hyperlink ref="F27" location="'ХВС показатели (2)(подвозная)'!A1" tooltip="Добавить поставщика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61" fitToHeight="0" orientation="landscape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8">
    <pageSetUpPr fitToPage="1"/>
  </sheetPr>
  <dimension ref="C1:O35"/>
  <sheetViews>
    <sheetView showGridLines="0" topLeftCell="C6" zoomScaleNormal="100" workbookViewId="0">
      <selection activeCell="D6" sqref="D6:F6"/>
    </sheetView>
  </sheetViews>
  <sheetFormatPr defaultColWidth="9.109375" defaultRowHeight="11.25"/>
  <cols>
    <col min="1" max="2" width="0" style="117" hidden="1" customWidth="1"/>
    <col min="3" max="3" width="3" style="117" customWidth="1"/>
    <col min="4" max="4" width="5.6640625" style="117" customWidth="1"/>
    <col min="5" max="5" width="9.109375" style="117" customWidth="1"/>
    <col min="6" max="6" width="41.6640625" style="117" customWidth="1"/>
    <col min="7" max="7" width="25" style="117" bestFit="1" customWidth="1"/>
    <col min="8" max="10" width="21" style="117" customWidth="1"/>
    <col min="11" max="11" width="13.6640625" style="117" customWidth="1"/>
    <col min="12" max="13" width="21" style="117" customWidth="1"/>
    <col min="14" max="14" width="5.6640625" style="117" customWidth="1"/>
    <col min="15" max="15" width="3" style="117" customWidth="1"/>
    <col min="16" max="16" width="9.109375" style="117" customWidth="1"/>
    <col min="17" max="16384" width="9.109375" style="117"/>
  </cols>
  <sheetData>
    <row r="1" spans="3:15" hidden="1"/>
    <row r="2" spans="3:15" hidden="1"/>
    <row r="3" spans="3:15" hidden="1"/>
    <row r="4" spans="3:15" hidden="1"/>
    <row r="5" spans="3:15" hidden="1"/>
    <row r="6" spans="3:15" ht="26.25" customHeight="1">
      <c r="D6" s="637"/>
      <c r="E6" s="637"/>
      <c r="F6" s="637"/>
      <c r="G6" s="121"/>
      <c r="H6" s="121"/>
      <c r="K6" s="120"/>
    </row>
    <row r="7" spans="3:15" ht="35.1" customHeight="1">
      <c r="C7" s="312"/>
      <c r="D7" s="310"/>
      <c r="E7" s="620" t="s">
        <v>602</v>
      </c>
      <c r="F7" s="620"/>
      <c r="G7" s="620"/>
      <c r="H7" s="620"/>
      <c r="I7" s="620"/>
      <c r="J7" s="620"/>
      <c r="K7" s="620"/>
      <c r="L7" s="620"/>
      <c r="M7" s="620"/>
      <c r="N7" s="310"/>
      <c r="O7" s="312"/>
    </row>
    <row r="8" spans="3:15" ht="24.95" customHeight="1">
      <c r="C8" s="312"/>
      <c r="D8" s="622"/>
      <c r="E8" s="622"/>
      <c r="F8" s="622"/>
      <c r="G8" s="622"/>
      <c r="H8" s="622"/>
      <c r="I8" s="622"/>
      <c r="J8" s="622"/>
      <c r="K8" s="622"/>
      <c r="L8" s="622"/>
      <c r="M8" s="622"/>
      <c r="N8" s="622"/>
      <c r="O8" s="312"/>
    </row>
    <row r="9" spans="3:15">
      <c r="D9" s="90"/>
      <c r="E9" s="59"/>
      <c r="F9" s="59"/>
      <c r="G9" s="59"/>
      <c r="H9" s="59"/>
      <c r="I9" s="59"/>
      <c r="J9" s="59"/>
      <c r="K9" s="59"/>
      <c r="L9" s="59"/>
      <c r="M9" s="59"/>
      <c r="N9" s="112"/>
    </row>
    <row r="10" spans="3:15">
      <c r="C10" s="312"/>
      <c r="D10" s="90"/>
      <c r="E10" s="59"/>
      <c r="F10" s="59"/>
      <c r="G10" s="59"/>
      <c r="H10" s="59"/>
      <c r="I10" s="59"/>
      <c r="J10" s="59"/>
      <c r="K10" s="59"/>
      <c r="L10" s="59"/>
      <c r="M10" s="59"/>
      <c r="N10" s="112"/>
      <c r="O10" s="312"/>
    </row>
    <row r="11" spans="3:15">
      <c r="C11" s="312"/>
      <c r="D11" s="90"/>
      <c r="E11" s="491"/>
      <c r="F11" s="491"/>
      <c r="G11" s="491"/>
      <c r="H11" s="491"/>
      <c r="I11" s="491"/>
      <c r="J11" s="491"/>
      <c r="K11" s="491"/>
      <c r="L11" s="491"/>
      <c r="M11" s="491"/>
      <c r="N11" s="112"/>
      <c r="O11" s="312"/>
    </row>
    <row r="12" spans="3:15" ht="46.5" customHeight="1">
      <c r="C12" s="312"/>
      <c r="D12" s="493"/>
      <c r="E12" s="308" t="s">
        <v>351</v>
      </c>
      <c r="F12" s="308" t="s">
        <v>352</v>
      </c>
      <c r="G12" s="308" t="s">
        <v>353</v>
      </c>
      <c r="H12" s="308" t="s">
        <v>354</v>
      </c>
      <c r="I12" s="308" t="s">
        <v>355</v>
      </c>
      <c r="J12" s="308" t="s">
        <v>356</v>
      </c>
      <c r="K12" s="308" t="s">
        <v>357</v>
      </c>
      <c r="L12" s="308" t="s">
        <v>358</v>
      </c>
      <c r="M12" s="308" t="s">
        <v>359</v>
      </c>
      <c r="N12" s="502"/>
      <c r="O12" s="312"/>
    </row>
    <row r="13" spans="3:15" ht="18.75" customHeight="1">
      <c r="C13" s="312"/>
      <c r="D13" s="90"/>
      <c r="E13" s="307">
        <v>1</v>
      </c>
      <c r="F13" s="307">
        <v>2</v>
      </c>
      <c r="G13" s="307">
        <v>3</v>
      </c>
      <c r="H13" s="307">
        <v>4</v>
      </c>
      <c r="I13" s="307">
        <v>5</v>
      </c>
      <c r="J13" s="307">
        <v>6</v>
      </c>
      <c r="K13" s="307">
        <v>7</v>
      </c>
      <c r="L13" s="307">
        <v>8</v>
      </c>
      <c r="M13" s="307">
        <v>9</v>
      </c>
      <c r="N13" s="112"/>
      <c r="O13" s="312"/>
    </row>
    <row r="14" spans="3:15" ht="19.5" customHeight="1">
      <c r="C14" s="312"/>
      <c r="D14" s="505"/>
      <c r="E14" s="314">
        <v>1</v>
      </c>
      <c r="F14" s="626" t="s">
        <v>360</v>
      </c>
      <c r="G14" s="626"/>
      <c r="H14" s="626"/>
      <c r="I14" s="626"/>
      <c r="J14" s="626"/>
      <c r="K14" s="626"/>
      <c r="L14" s="315">
        <f>costs_OPS_4</f>
        <v>0</v>
      </c>
      <c r="M14" s="316"/>
      <c r="N14" s="502"/>
      <c r="O14" s="312"/>
    </row>
    <row r="15" spans="3:15" ht="19.5" customHeight="1">
      <c r="C15" s="312"/>
      <c r="D15" s="505"/>
      <c r="E15" s="317" t="s">
        <v>234</v>
      </c>
      <c r="F15" s="627" t="s">
        <v>361</v>
      </c>
      <c r="G15" s="628"/>
      <c r="H15" s="628"/>
      <c r="I15" s="628"/>
      <c r="J15" s="628"/>
      <c r="K15" s="628"/>
      <c r="L15" s="322"/>
      <c r="M15" s="323"/>
      <c r="N15" s="502"/>
      <c r="O15" s="312"/>
    </row>
    <row r="16" spans="3:15" ht="20.100000000000001" customHeight="1">
      <c r="C16" s="312"/>
      <c r="D16" s="505"/>
      <c r="E16" s="616" t="s">
        <v>362</v>
      </c>
      <c r="F16" s="634"/>
      <c r="G16" s="337" t="s">
        <v>363</v>
      </c>
      <c r="H16" s="338"/>
      <c r="I16" s="339"/>
      <c r="J16" s="340"/>
      <c r="K16" s="376"/>
      <c r="L16" s="341">
        <f>SUM(L17:L19)</f>
        <v>0</v>
      </c>
      <c r="M16" s="342">
        <f>nerr(L16/costs_OPS_4)*100</f>
        <v>0</v>
      </c>
      <c r="N16" s="503"/>
      <c r="O16" s="312"/>
    </row>
    <row r="17" spans="3:15" ht="20.100000000000001" customHeight="1">
      <c r="C17" s="312"/>
      <c r="D17" s="505"/>
      <c r="E17" s="616"/>
      <c r="F17" s="635"/>
      <c r="G17" s="632"/>
      <c r="H17" s="633"/>
      <c r="I17" s="318"/>
      <c r="J17" s="319"/>
      <c r="K17" s="320"/>
      <c r="L17" s="419"/>
      <c r="M17" s="321"/>
      <c r="N17" s="503"/>
      <c r="O17" s="312"/>
    </row>
    <row r="18" spans="3:15" ht="20.100000000000001" customHeight="1">
      <c r="C18" s="312"/>
      <c r="D18" s="505"/>
      <c r="E18" s="616"/>
      <c r="F18" s="635"/>
      <c r="G18" s="632"/>
      <c r="H18" s="633"/>
      <c r="I18" s="325" t="s">
        <v>364</v>
      </c>
      <c r="J18" s="326"/>
      <c r="K18" s="326"/>
      <c r="L18" s="327"/>
      <c r="M18" s="328"/>
      <c r="N18" s="504"/>
      <c r="O18" s="312"/>
    </row>
    <row r="19" spans="3:15" ht="20.100000000000001" customHeight="1">
      <c r="C19" s="312"/>
      <c r="D19" s="505"/>
      <c r="E19" s="616"/>
      <c r="F19" s="636"/>
      <c r="G19" s="335" t="s">
        <v>365</v>
      </c>
      <c r="H19" s="336"/>
      <c r="I19" s="329"/>
      <c r="J19" s="329"/>
      <c r="K19" s="329"/>
      <c r="L19" s="329"/>
      <c r="M19" s="330"/>
      <c r="N19" s="503"/>
      <c r="O19" s="312"/>
    </row>
    <row r="20" spans="3:15" ht="20.100000000000001" customHeight="1">
      <c r="C20" s="312"/>
      <c r="D20" s="505"/>
      <c r="E20" s="324"/>
      <c r="F20" s="277" t="s">
        <v>366</v>
      </c>
      <c r="G20" s="331"/>
      <c r="H20" s="331"/>
      <c r="I20" s="331"/>
      <c r="J20" s="332"/>
      <c r="K20" s="332"/>
      <c r="L20" s="333"/>
      <c r="M20" s="334"/>
      <c r="N20" s="504"/>
      <c r="O20" s="312"/>
    </row>
    <row r="21" spans="3:15" ht="26.25" customHeight="1">
      <c r="C21" s="312"/>
      <c r="D21" s="505"/>
      <c r="E21" s="314">
        <v>2</v>
      </c>
      <c r="F21" s="626" t="s">
        <v>367</v>
      </c>
      <c r="G21" s="626"/>
      <c r="H21" s="626"/>
      <c r="I21" s="626"/>
      <c r="J21" s="626"/>
      <c r="K21" s="626"/>
      <c r="L21" s="315">
        <f>costs_PH_4</f>
        <v>0</v>
      </c>
      <c r="M21" s="316"/>
      <c r="N21" s="502"/>
      <c r="O21" s="312"/>
    </row>
    <row r="22" spans="3:15" ht="19.5" customHeight="1">
      <c r="C22" s="312"/>
      <c r="D22" s="505"/>
      <c r="E22" s="317" t="s">
        <v>276</v>
      </c>
      <c r="F22" s="627" t="s">
        <v>361</v>
      </c>
      <c r="G22" s="628"/>
      <c r="H22" s="628"/>
      <c r="I22" s="628"/>
      <c r="J22" s="628"/>
      <c r="K22" s="628"/>
      <c r="L22" s="322"/>
      <c r="M22" s="323"/>
      <c r="N22" s="502"/>
      <c r="O22" s="312"/>
    </row>
    <row r="23" spans="3:15" ht="20.100000000000001" customHeight="1">
      <c r="C23" s="312"/>
      <c r="D23" s="505"/>
      <c r="E23" s="616" t="s">
        <v>368</v>
      </c>
      <c r="F23" s="629"/>
      <c r="G23" s="337" t="s">
        <v>363</v>
      </c>
      <c r="H23" s="338"/>
      <c r="I23" s="339"/>
      <c r="J23" s="340"/>
      <c r="K23" s="376"/>
      <c r="L23" s="341">
        <f>SUM(L24:L26)</f>
        <v>0</v>
      </c>
      <c r="M23" s="342">
        <f>nerr(L23/costs_PH_4)*100</f>
        <v>0</v>
      </c>
      <c r="N23" s="503"/>
      <c r="O23" s="312"/>
    </row>
    <row r="24" spans="3:15" ht="19.5" customHeight="1">
      <c r="C24" s="312"/>
      <c r="D24" s="505"/>
      <c r="E24" s="616"/>
      <c r="F24" s="630"/>
      <c r="G24" s="632"/>
      <c r="H24" s="633"/>
      <c r="I24" s="318"/>
      <c r="J24" s="319"/>
      <c r="K24" s="320"/>
      <c r="L24" s="419"/>
      <c r="M24" s="321"/>
      <c r="N24" s="503"/>
      <c r="O24" s="312"/>
    </row>
    <row r="25" spans="3:15" ht="19.5" customHeight="1">
      <c r="C25" s="312"/>
      <c r="D25" s="505"/>
      <c r="E25" s="616"/>
      <c r="F25" s="630"/>
      <c r="G25" s="632"/>
      <c r="H25" s="633"/>
      <c r="I25" s="325" t="s">
        <v>364</v>
      </c>
      <c r="J25" s="326"/>
      <c r="K25" s="326"/>
      <c r="L25" s="327"/>
      <c r="M25" s="328"/>
      <c r="N25" s="504"/>
      <c r="O25" s="312"/>
    </row>
    <row r="26" spans="3:15" ht="19.5" customHeight="1">
      <c r="C26" s="312"/>
      <c r="D26" s="505"/>
      <c r="E26" s="616"/>
      <c r="F26" s="631"/>
      <c r="G26" s="335" t="s">
        <v>365</v>
      </c>
      <c r="H26" s="336"/>
      <c r="I26" s="329"/>
      <c r="J26" s="329"/>
      <c r="K26" s="329"/>
      <c r="L26" s="329"/>
      <c r="M26" s="330"/>
      <c r="N26" s="503"/>
      <c r="O26" s="312"/>
    </row>
    <row r="27" spans="3:15" ht="19.5" customHeight="1">
      <c r="C27" s="312"/>
      <c r="D27" s="495"/>
      <c r="E27" s="324"/>
      <c r="F27" s="277" t="s">
        <v>366</v>
      </c>
      <c r="G27" s="331"/>
      <c r="H27" s="331"/>
      <c r="I27" s="331"/>
      <c r="J27" s="332"/>
      <c r="K27" s="332"/>
      <c r="L27" s="333"/>
      <c r="M27" s="334"/>
      <c r="N27" s="504"/>
      <c r="O27" s="312"/>
    </row>
    <row r="28" spans="3:15" ht="20.100000000000001" customHeight="1">
      <c r="C28" s="312"/>
      <c r="D28" s="60"/>
      <c r="E28" s="488" t="s">
        <v>369</v>
      </c>
      <c r="F28" s="485" t="s">
        <v>370</v>
      </c>
      <c r="G28" s="489"/>
      <c r="H28" s="489"/>
      <c r="I28" s="489"/>
      <c r="J28" s="489"/>
      <c r="K28" s="489"/>
      <c r="L28" s="489"/>
      <c r="M28" s="489"/>
      <c r="N28" s="97"/>
      <c r="O28" s="312"/>
    </row>
    <row r="29" spans="3:15" ht="18.75" customHeight="1">
      <c r="C29" s="312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313"/>
      <c r="O29" s="312"/>
    </row>
    <row r="30" spans="3:15"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1"/>
    </row>
    <row r="31" spans="3:15"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1"/>
    </row>
    <row r="32" spans="3:15"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1"/>
    </row>
    <row r="33" spans="4:14">
      <c r="D33" s="110"/>
      <c r="E33" s="110"/>
      <c r="F33" s="119"/>
      <c r="G33" s="110"/>
      <c r="H33" s="110"/>
      <c r="I33" s="110"/>
      <c r="J33" s="110"/>
      <c r="K33" s="110"/>
      <c r="L33" s="110"/>
      <c r="M33" s="110"/>
      <c r="N33" s="111"/>
    </row>
    <row r="34" spans="4:14">
      <c r="D34" s="110"/>
      <c r="E34" s="110"/>
      <c r="F34" s="118"/>
      <c r="G34" s="110"/>
      <c r="H34" s="110"/>
      <c r="I34" s="110"/>
      <c r="J34" s="110"/>
      <c r="K34" s="110"/>
      <c r="L34" s="110"/>
      <c r="M34" s="110"/>
      <c r="N34" s="111"/>
    </row>
    <row r="35" spans="4:14">
      <c r="D35" s="110"/>
      <c r="E35" s="110"/>
      <c r="F35" s="118"/>
      <c r="G35" s="110"/>
      <c r="H35" s="110"/>
      <c r="I35" s="110"/>
      <c r="J35" s="110"/>
      <c r="K35" s="110"/>
      <c r="L35" s="110"/>
      <c r="M35" s="110"/>
      <c r="N35" s="111"/>
    </row>
  </sheetData>
  <sheetProtection password="FA9C" sheet="1" objects="1" scenarios="1" formatColumns="0" formatRows="0"/>
  <mergeCells count="15">
    <mergeCell ref="F21:K21"/>
    <mergeCell ref="F22:K22"/>
    <mergeCell ref="E23:E26"/>
    <mergeCell ref="F23:F26"/>
    <mergeCell ref="G24:G25"/>
    <mergeCell ref="H24:H25"/>
    <mergeCell ref="E16:E19"/>
    <mergeCell ref="F16:F19"/>
    <mergeCell ref="G17:G18"/>
    <mergeCell ref="H17:H18"/>
    <mergeCell ref="D6:F6"/>
    <mergeCell ref="D8:N8"/>
    <mergeCell ref="F14:K14"/>
    <mergeCell ref="F15:K15"/>
    <mergeCell ref="E7:M7"/>
  </mergeCells>
  <phoneticPr fontId="8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H24:I24 F16 K16:K17 H17:I17 K23:K24 F23:F26">
      <formula1>900</formula1>
    </dataValidation>
    <dataValidation type="decimal" allowBlank="1" showErrorMessage="1" errorTitle="Ошибка" error="Допускается ввод только неотрицательных чисел!" sqref="L24 L17 J16:J17 J23:J24">
      <formula1>0</formula1>
      <formula2>9.99999999999999E+23</formula2>
    </dataValidation>
    <dataValidation type="list" allowBlank="1" showErrorMessage="1" errorTitle="Ошибка" error="Выберите значение из списка" sqref="G24:G25 G17:G18">
      <formula1>kind_of_purchase_method</formula1>
    </dataValidation>
  </dataValidations>
  <hyperlinks>
    <hyperlink ref="I18" location="'ХВС показатели (2)(другое)'!A1" tooltip="Добавить запись" display="Добавить запись"/>
    <hyperlink ref="G19" location="'ХВС показатели (2)(другое)'!A1" tooltip="Добавить способ" display="Добавить запись"/>
    <hyperlink ref="F20" location="'ХВС показатели (2)(другое)'!A1" tooltip="Добавить поставщика" display="Добавить запись"/>
    <hyperlink ref="I25" location="'ХВС показатели (2)(другое)'!A1" tooltip="Добавить запись" display="Добавить запись"/>
    <hyperlink ref="G26" location="'ХВС показатели (2)(другое)'!A1" tooltip="Добавить способ" display="Добавить запись"/>
    <hyperlink ref="F27" location="'ХВС показатели (2)(другое)'!A1" tooltip="Добавить поставщика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61" fitToHeight="0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3">
    <pageSetUpPr fitToPage="1"/>
  </sheetPr>
  <dimension ref="A1:N59"/>
  <sheetViews>
    <sheetView showGridLines="0" topLeftCell="C27" zoomScaleNormal="100" workbookViewId="0">
      <selection activeCell="J46" sqref="J46"/>
    </sheetView>
  </sheetViews>
  <sheetFormatPr defaultColWidth="9.109375" defaultRowHeight="11.25"/>
  <cols>
    <col min="1" max="2" width="0" style="123" hidden="1" customWidth="1"/>
    <col min="3" max="3" width="3.109375" style="123" customWidth="1"/>
    <col min="4" max="4" width="5.6640625" style="123" customWidth="1"/>
    <col min="5" max="5" width="7" style="123" bestFit="1" customWidth="1"/>
    <col min="6" max="6" width="47.88671875" style="123" customWidth="1"/>
    <col min="7" max="7" width="36.5546875" style="123" customWidth="1"/>
    <col min="8" max="8" width="36.5546875" style="123" hidden="1" customWidth="1"/>
    <col min="9" max="9" width="17.88671875" style="123" customWidth="1"/>
    <col min="10" max="10" width="17" style="123" bestFit="1" customWidth="1"/>
    <col min="11" max="11" width="17.88671875" style="123" customWidth="1"/>
    <col min="12" max="12" width="48" style="123" customWidth="1"/>
    <col min="13" max="13" width="5.6640625" style="123" customWidth="1"/>
    <col min="14" max="14" width="9.109375" style="123" customWidth="1"/>
    <col min="15" max="16384" width="9.109375" style="123"/>
  </cols>
  <sheetData>
    <row r="1" spans="4:13" hidden="1"/>
    <row r="2" spans="4:13" hidden="1"/>
    <row r="3" spans="4:13" hidden="1"/>
    <row r="4" spans="4:13" hidden="1"/>
    <row r="5" spans="4:13" hidden="1"/>
    <row r="6" spans="4:13" s="312" customFormat="1" ht="26.25" customHeight="1">
      <c r="D6" s="637"/>
      <c r="E6" s="637"/>
      <c r="F6" s="637"/>
      <c r="G6" s="343"/>
      <c r="H6" s="343"/>
      <c r="L6" s="344"/>
    </row>
    <row r="7" spans="4:13" ht="30" customHeight="1">
      <c r="D7" s="620" t="str">
        <f>"Ссылки на публикации "&amp;IF(strPublication="На официальном сайте организации","на официальном сайте организации","в других источниках")</f>
        <v>Ссылки на публикации в других источниках</v>
      </c>
      <c r="E7" s="620"/>
      <c r="F7" s="620"/>
      <c r="G7" s="620"/>
      <c r="H7" s="620"/>
      <c r="I7" s="620"/>
      <c r="J7" s="620"/>
      <c r="K7" s="620"/>
      <c r="L7" s="620"/>
      <c r="M7" s="620"/>
    </row>
    <row r="8" spans="4:13" ht="24.95" customHeight="1">
      <c r="D8" s="622"/>
      <c r="E8" s="622"/>
      <c r="F8" s="622"/>
      <c r="G8" s="622"/>
      <c r="H8" s="622"/>
      <c r="I8" s="622"/>
      <c r="J8" s="622"/>
      <c r="K8" s="622"/>
      <c r="L8" s="622"/>
      <c r="M8" s="622"/>
    </row>
    <row r="9" spans="4:13">
      <c r="E9" s="60"/>
      <c r="F9" s="60"/>
      <c r="I9" s="60"/>
      <c r="J9" s="60"/>
      <c r="K9" s="60"/>
      <c r="L9" s="60"/>
    </row>
    <row r="10" spans="4:13">
      <c r="D10" s="60"/>
      <c r="E10" s="513"/>
      <c r="F10" s="514"/>
      <c r="G10" s="513"/>
      <c r="H10" s="513"/>
      <c r="I10" s="513"/>
      <c r="J10" s="513"/>
      <c r="K10" s="513"/>
      <c r="L10" s="60"/>
      <c r="M10" s="60"/>
    </row>
    <row r="11" spans="4:13" ht="34.5" customHeight="1">
      <c r="D11" s="506"/>
      <c r="E11" s="646" t="str">
        <f>"Указание на официальное печатное издание и (или) адрес сайта"&amp;IF(strPublication="На официальном сайте организации"," организации "," ")&amp;"в сети Интернет, которые используются для размещения раскрываемой информации *"</f>
        <v>Указание на официальное печатное издание и (или) адрес сайта в сети Интернет, которые используются для размещения раскрываемой информации *</v>
      </c>
      <c r="F11" s="646"/>
      <c r="G11" s="646"/>
      <c r="H11" s="646"/>
      <c r="I11" s="646"/>
      <c r="J11" s="646"/>
      <c r="K11" s="646"/>
      <c r="L11" s="346"/>
      <c r="M11" s="60"/>
    </row>
    <row r="12" spans="4:13">
      <c r="D12" s="60"/>
      <c r="E12" s="515"/>
      <c r="F12" s="515"/>
      <c r="G12" s="516"/>
      <c r="H12" s="517" t="s">
        <v>603</v>
      </c>
      <c r="I12" s="515"/>
      <c r="J12" s="515"/>
      <c r="K12" s="515"/>
      <c r="L12" s="69"/>
      <c r="M12" s="60"/>
    </row>
    <row r="13" spans="4:13" ht="38.25" customHeight="1">
      <c r="D13" s="507"/>
      <c r="E13" s="347" t="s">
        <v>351</v>
      </c>
      <c r="F13" s="347" t="s">
        <v>604</v>
      </c>
      <c r="G13" s="347" t="s">
        <v>605</v>
      </c>
      <c r="H13" s="347" t="s">
        <v>606</v>
      </c>
      <c r="I13" s="347" t="s">
        <v>607</v>
      </c>
      <c r="J13" s="347" t="s">
        <v>608</v>
      </c>
      <c r="K13" s="347" t="s">
        <v>609</v>
      </c>
      <c r="L13" s="347" t="str">
        <f>IF(strPublication="На официальном сайте организации","Адрес страницы официального сайта организации в сети интернет, на которой размещена раскрываемая информация","Адрес сайта в сети Интернет")</f>
        <v>Адрес сайта в сети Интернет</v>
      </c>
      <c r="M13" s="508"/>
    </row>
    <row r="14" spans="4:13" ht="15" customHeight="1">
      <c r="E14" s="122">
        <v>1</v>
      </c>
      <c r="F14" s="122">
        <f>E14+1</f>
        <v>2</v>
      </c>
      <c r="G14" s="122">
        <v>3</v>
      </c>
      <c r="H14" s="122">
        <v>3</v>
      </c>
      <c r="I14" s="122">
        <f>H14+1</f>
        <v>4</v>
      </c>
      <c r="J14" s="122">
        <f>I14+1</f>
        <v>5</v>
      </c>
      <c r="K14" s="122">
        <f>J14+1</f>
        <v>6</v>
      </c>
      <c r="L14" s="122">
        <f>K14+1</f>
        <v>7</v>
      </c>
    </row>
    <row r="15" spans="4:13" hidden="1"/>
    <row r="16" spans="4:13" hidden="1"/>
    <row r="17" spans="1:14" hidden="1"/>
    <row r="18" spans="1:14" hidden="1"/>
    <row r="19" spans="1:14" ht="20.100000000000001" customHeight="1">
      <c r="D19" s="507"/>
      <c r="E19" s="348" t="s">
        <v>239</v>
      </c>
      <c r="F19" s="352" t="s">
        <v>610</v>
      </c>
      <c r="G19" s="371"/>
      <c r="H19" s="371"/>
      <c r="I19" s="371"/>
      <c r="J19" s="371"/>
      <c r="K19" s="371"/>
      <c r="L19" s="372"/>
      <c r="M19" s="508"/>
    </row>
    <row r="20" spans="1:14" ht="22.5">
      <c r="A20" s="123" t="s">
        <v>1607</v>
      </c>
      <c r="D20" s="507"/>
      <c r="E20" s="348" t="s">
        <v>611</v>
      </c>
      <c r="F20" s="349" t="str">
        <f>"Сайт"&amp;IF(strPublication="На официальном сайте организации"," организации "," ")&amp;"в сети Интернет"</f>
        <v>Сайт в сети Интернет</v>
      </c>
      <c r="G20" s="353" t="s">
        <v>1607</v>
      </c>
      <c r="H20" s="556"/>
      <c r="I20" s="557" t="s">
        <v>1608</v>
      </c>
      <c r="J20" s="555" t="s">
        <v>382</v>
      </c>
      <c r="K20" s="555" t="s">
        <v>382</v>
      </c>
      <c r="L20" s="565" t="s">
        <v>1609</v>
      </c>
      <c r="M20" s="509"/>
      <c r="N20" s="405"/>
    </row>
    <row r="21" spans="1:14" ht="33.75">
      <c r="D21" s="507"/>
      <c r="E21" s="348" t="s">
        <v>612</v>
      </c>
      <c r="F21" s="349" t="s">
        <v>561</v>
      </c>
      <c r="G21" s="353" t="s">
        <v>1617</v>
      </c>
      <c r="H21" s="556"/>
      <c r="I21" s="557" t="s">
        <v>1608</v>
      </c>
      <c r="J21" s="566" t="s">
        <v>1619</v>
      </c>
      <c r="K21" s="567" t="s">
        <v>1620</v>
      </c>
      <c r="L21" s="558" t="s">
        <v>382</v>
      </c>
      <c r="M21" s="508"/>
    </row>
    <row r="22" spans="1:14" hidden="1">
      <c r="D22" s="507"/>
      <c r="E22" s="348" t="s">
        <v>613</v>
      </c>
      <c r="F22" s="349" t="s">
        <v>562</v>
      </c>
      <c r="G22" s="559"/>
      <c r="H22" s="560"/>
      <c r="I22" s="561"/>
      <c r="J22" s="561"/>
      <c r="K22" s="561"/>
      <c r="L22" s="562"/>
      <c r="M22" s="508"/>
    </row>
    <row r="23" spans="1:14" ht="20.100000000000001" customHeight="1">
      <c r="D23" s="507"/>
      <c r="E23" s="348" t="s">
        <v>244</v>
      </c>
      <c r="F23" s="352" t="s">
        <v>614</v>
      </c>
      <c r="G23" s="371"/>
      <c r="H23" s="371"/>
      <c r="I23" s="371"/>
      <c r="J23" s="371"/>
      <c r="K23" s="371"/>
      <c r="L23" s="372"/>
      <c r="M23" s="508"/>
    </row>
    <row r="24" spans="1:14" ht="22.5">
      <c r="D24" s="507"/>
      <c r="E24" s="348" t="s">
        <v>615</v>
      </c>
      <c r="F24" s="349" t="str">
        <f>"Сайт"&amp;IF(strPublication="На официальном сайте организации"," организации "," ")&amp;"в сети Интернет"</f>
        <v>Сайт в сети Интернет</v>
      </c>
      <c r="G24" s="353" t="s">
        <v>1607</v>
      </c>
      <c r="H24" s="556"/>
      <c r="I24" s="557" t="s">
        <v>1608</v>
      </c>
      <c r="J24" s="555" t="s">
        <v>382</v>
      </c>
      <c r="K24" s="555" t="s">
        <v>382</v>
      </c>
      <c r="L24" s="565" t="s">
        <v>1609</v>
      </c>
      <c r="M24" s="508"/>
    </row>
    <row r="25" spans="1:14" ht="33.75">
      <c r="D25" s="507"/>
      <c r="E25" s="348" t="s">
        <v>616</v>
      </c>
      <c r="F25" s="349" t="s">
        <v>561</v>
      </c>
      <c r="G25" s="353" t="s">
        <v>1617</v>
      </c>
      <c r="H25" s="556"/>
      <c r="I25" s="557" t="s">
        <v>1608</v>
      </c>
      <c r="J25" s="355" t="s">
        <v>1619</v>
      </c>
      <c r="K25" s="356" t="s">
        <v>1620</v>
      </c>
      <c r="L25" s="558" t="s">
        <v>382</v>
      </c>
      <c r="M25" s="508"/>
    </row>
    <row r="26" spans="1:14" hidden="1">
      <c r="D26" s="507"/>
      <c r="E26" s="348" t="s">
        <v>617</v>
      </c>
      <c r="F26" s="349" t="s">
        <v>562</v>
      </c>
      <c r="G26" s="559"/>
      <c r="H26" s="560"/>
      <c r="I26" s="561"/>
      <c r="J26" s="561"/>
      <c r="K26" s="561"/>
      <c r="L26" s="562"/>
      <c r="M26" s="508"/>
    </row>
    <row r="27" spans="1:14" ht="20.100000000000001" customHeight="1">
      <c r="D27" s="507"/>
      <c r="E27" s="348" t="s">
        <v>249</v>
      </c>
      <c r="F27" s="352" t="str">
        <f>"Условия публичных договоров  поставок регулируемых товаров, оказания регулируемых услуг, в том числе договоров на подключение к системе "&amp;TSphere_full</f>
        <v>Условия публичных договоров  поставок регулируемых товаров, оказания регулируемых услуг, в том числе договоров на подключение к системе холодного водоснабжения</v>
      </c>
      <c r="G27" s="371"/>
      <c r="H27" s="371"/>
      <c r="I27" s="371"/>
      <c r="J27" s="371"/>
      <c r="K27" s="371"/>
      <c r="L27" s="372"/>
      <c r="M27" s="508"/>
    </row>
    <row r="28" spans="1:14" ht="22.5">
      <c r="D28" s="507"/>
      <c r="E28" s="348" t="s">
        <v>618</v>
      </c>
      <c r="F28" s="349" t="str">
        <f>"Сайт"&amp;IF(strPublication="На официальном сайте организации"," организации "," ")&amp;"в сети Интернет"</f>
        <v>Сайт в сети Интернет</v>
      </c>
      <c r="G28" s="353" t="s">
        <v>1607</v>
      </c>
      <c r="H28" s="556"/>
      <c r="I28" s="557" t="s">
        <v>1608</v>
      </c>
      <c r="J28" s="555" t="s">
        <v>382</v>
      </c>
      <c r="K28" s="555" t="s">
        <v>382</v>
      </c>
      <c r="L28" s="565" t="s">
        <v>1609</v>
      </c>
      <c r="M28" s="508"/>
    </row>
    <row r="29" spans="1:14" ht="33.75">
      <c r="D29" s="507"/>
      <c r="E29" s="348" t="s">
        <v>619</v>
      </c>
      <c r="F29" s="349" t="s">
        <v>561</v>
      </c>
      <c r="G29" s="353" t="s">
        <v>1618</v>
      </c>
      <c r="H29" s="556"/>
      <c r="I29" s="557" t="s">
        <v>1608</v>
      </c>
      <c r="J29" s="355" t="s">
        <v>1619</v>
      </c>
      <c r="K29" s="356" t="s">
        <v>1620</v>
      </c>
      <c r="L29" s="558" t="s">
        <v>382</v>
      </c>
      <c r="M29" s="508"/>
    </row>
    <row r="30" spans="1:14" hidden="1">
      <c r="D30" s="507"/>
      <c r="E30" s="348" t="s">
        <v>620</v>
      </c>
      <c r="F30" s="349" t="s">
        <v>562</v>
      </c>
      <c r="G30" s="559"/>
      <c r="H30" s="560"/>
      <c r="I30" s="561"/>
      <c r="J30" s="561"/>
      <c r="K30" s="561"/>
      <c r="L30" s="562"/>
      <c r="M30" s="508"/>
    </row>
    <row r="31" spans="1:14" ht="20.100000000000001" customHeight="1">
      <c r="D31" s="507"/>
      <c r="E31" s="348" t="s">
        <v>253</v>
      </c>
      <c r="F31" s="352" t="str">
        <f>"Форма заявки на подключение к системе "&amp;TSphere_full</f>
        <v>Форма заявки на подключение к системе холодного водоснабжения</v>
      </c>
      <c r="G31" s="371"/>
      <c r="H31" s="371"/>
      <c r="I31" s="371"/>
      <c r="J31" s="371"/>
      <c r="K31" s="371"/>
      <c r="L31" s="372"/>
      <c r="M31" s="508"/>
    </row>
    <row r="32" spans="1:14" ht="22.5">
      <c r="D32" s="507"/>
      <c r="E32" s="348" t="s">
        <v>621</v>
      </c>
      <c r="F32" s="349" t="str">
        <f>"Сайт"&amp;IF(strPublication="На официальном сайте организации"," организации "," ")&amp;"в сети Интернет"</f>
        <v>Сайт в сети Интернет</v>
      </c>
      <c r="G32" s="353" t="s">
        <v>1607</v>
      </c>
      <c r="H32" s="556"/>
      <c r="I32" s="557" t="s">
        <v>1608</v>
      </c>
      <c r="J32" s="555" t="s">
        <v>382</v>
      </c>
      <c r="K32" s="555" t="s">
        <v>382</v>
      </c>
      <c r="L32" s="565" t="s">
        <v>1609</v>
      </c>
      <c r="M32" s="508"/>
    </row>
    <row r="33" spans="4:14" ht="33.75">
      <c r="D33" s="507"/>
      <c r="E33" s="348" t="s">
        <v>622</v>
      </c>
      <c r="F33" s="349" t="s">
        <v>561</v>
      </c>
      <c r="G33" s="353" t="s">
        <v>1618</v>
      </c>
      <c r="H33" s="556"/>
      <c r="I33" s="557" t="s">
        <v>1608</v>
      </c>
      <c r="J33" s="355" t="s">
        <v>1619</v>
      </c>
      <c r="K33" s="356" t="s">
        <v>1620</v>
      </c>
      <c r="L33" s="558" t="s">
        <v>382</v>
      </c>
      <c r="M33" s="508"/>
    </row>
    <row r="34" spans="4:14" hidden="1">
      <c r="D34" s="507"/>
      <c r="E34" s="348" t="s">
        <v>623</v>
      </c>
      <c r="F34" s="349" t="s">
        <v>562</v>
      </c>
      <c r="G34" s="559"/>
      <c r="H34" s="560"/>
      <c r="I34" s="561"/>
      <c r="J34" s="561"/>
      <c r="K34" s="561"/>
      <c r="L34" s="562"/>
      <c r="M34" s="508"/>
    </row>
    <row r="35" spans="4:14" ht="20.100000000000001" customHeight="1">
      <c r="D35" s="507"/>
      <c r="E35" s="464" t="s">
        <v>257</v>
      </c>
      <c r="F35" s="352" t="str">
        <f>"Перечень и формы документов, представляемых одновременно с заявкой на подключение к системе "&amp;TSphere_full</f>
        <v>Перечень и формы документов, представляемых одновременно с заявкой на подключение к системе холодного водоснабжения</v>
      </c>
      <c r="G35" s="371"/>
      <c r="H35" s="371"/>
      <c r="I35" s="371"/>
      <c r="J35" s="371"/>
      <c r="K35" s="371"/>
      <c r="L35" s="372"/>
      <c r="M35" s="508"/>
    </row>
    <row r="36" spans="4:14" ht="22.5">
      <c r="D36" s="507"/>
      <c r="E36" s="348" t="s">
        <v>624</v>
      </c>
      <c r="F36" s="349" t="str">
        <f>"Сайт"&amp;IF(strPublication="На официальном сайте организации"," организации "," ")&amp;"в сети Интернет"</f>
        <v>Сайт в сети Интернет</v>
      </c>
      <c r="G36" s="353" t="s">
        <v>1607</v>
      </c>
      <c r="H36" s="556"/>
      <c r="I36" s="557" t="s">
        <v>1608</v>
      </c>
      <c r="J36" s="555" t="s">
        <v>382</v>
      </c>
      <c r="K36" s="555" t="s">
        <v>382</v>
      </c>
      <c r="L36" s="565" t="s">
        <v>1609</v>
      </c>
      <c r="M36" s="508"/>
    </row>
    <row r="37" spans="4:14" ht="33.75">
      <c r="D37" s="507"/>
      <c r="E37" s="348" t="s">
        <v>625</v>
      </c>
      <c r="F37" s="349" t="s">
        <v>561</v>
      </c>
      <c r="G37" s="353" t="s">
        <v>1618</v>
      </c>
      <c r="H37" s="556"/>
      <c r="I37" s="557" t="s">
        <v>1608</v>
      </c>
      <c r="J37" s="566" t="s">
        <v>1619</v>
      </c>
      <c r="K37" s="356" t="s">
        <v>1620</v>
      </c>
      <c r="L37" s="558" t="s">
        <v>382</v>
      </c>
      <c r="M37" s="508"/>
    </row>
    <row r="38" spans="4:14" hidden="1">
      <c r="D38" s="507"/>
      <c r="E38" s="348" t="s">
        <v>626</v>
      </c>
      <c r="F38" s="349" t="s">
        <v>562</v>
      </c>
      <c r="G38" s="559"/>
      <c r="H38" s="560"/>
      <c r="I38" s="561"/>
      <c r="J38" s="561"/>
      <c r="K38" s="561"/>
      <c r="L38" s="562"/>
      <c r="M38" s="508"/>
    </row>
    <row r="39" spans="4:14" ht="20.100000000000001" customHeight="1">
      <c r="D39" s="507"/>
      <c r="E39" s="464" t="s">
        <v>261</v>
      </c>
      <c r="F39" s="454" t="s">
        <v>627</v>
      </c>
      <c r="G39" s="455"/>
      <c r="H39" s="455"/>
      <c r="I39" s="455"/>
      <c r="J39" s="455"/>
      <c r="K39" s="455"/>
      <c r="L39" s="456"/>
      <c r="M39" s="508"/>
    </row>
    <row r="40" spans="4:14" ht="20.100000000000001" customHeight="1">
      <c r="D40" s="507"/>
      <c r="E40" s="465"/>
      <c r="F40" s="457" t="str">
        <f>TSphere_full&amp;", принятии решения и уведомлении о принятом решении"</f>
        <v>холодного водоснабжения, принятии решения и уведомлении о принятом решении</v>
      </c>
      <c r="G40" s="452"/>
      <c r="H40" s="452"/>
      <c r="I40" s="452"/>
      <c r="J40" s="452"/>
      <c r="K40" s="452"/>
      <c r="L40" s="453"/>
      <c r="M40" s="508"/>
    </row>
    <row r="41" spans="4:14" ht="22.5">
      <c r="D41" s="507"/>
      <c r="E41" s="348" t="s">
        <v>628</v>
      </c>
      <c r="F41" s="349" t="str">
        <f>"Сайт"&amp;IF(strPublication="На официальном сайте организации"," организации "," ")&amp;"в сети Интернет"</f>
        <v>Сайт в сети Интернет</v>
      </c>
      <c r="G41" s="353" t="s">
        <v>1607</v>
      </c>
      <c r="H41" s="556"/>
      <c r="I41" s="557" t="s">
        <v>1608</v>
      </c>
      <c r="J41" s="555" t="s">
        <v>382</v>
      </c>
      <c r="K41" s="555" t="s">
        <v>382</v>
      </c>
      <c r="L41" s="565" t="s">
        <v>1609</v>
      </c>
      <c r="M41" s="509"/>
      <c r="N41" s="405"/>
    </row>
    <row r="42" spans="4:14" ht="33.75">
      <c r="D42" s="507"/>
      <c r="E42" s="348" t="s">
        <v>629</v>
      </c>
      <c r="F42" s="349" t="s">
        <v>561</v>
      </c>
      <c r="G42" s="353" t="s">
        <v>1618</v>
      </c>
      <c r="H42" s="556"/>
      <c r="I42" s="557" t="s">
        <v>1608</v>
      </c>
      <c r="J42" s="566" t="s">
        <v>1619</v>
      </c>
      <c r="K42" s="356" t="s">
        <v>1620</v>
      </c>
      <c r="L42" s="558" t="s">
        <v>382</v>
      </c>
      <c r="M42" s="508"/>
    </row>
    <row r="43" spans="4:14" hidden="1">
      <c r="D43" s="507"/>
      <c r="E43" s="348" t="s">
        <v>630</v>
      </c>
      <c r="F43" s="349" t="s">
        <v>562</v>
      </c>
      <c r="G43" s="559"/>
      <c r="H43" s="560"/>
      <c r="I43" s="561"/>
      <c r="J43" s="561"/>
      <c r="K43" s="561"/>
      <c r="L43" s="562"/>
      <c r="M43" s="508"/>
    </row>
    <row r="44" spans="4:14" ht="20.100000000000001" customHeight="1">
      <c r="D44" s="507"/>
      <c r="E44" s="348" t="s">
        <v>264</v>
      </c>
      <c r="F44" s="352" t="str">
        <f>"Наименование и контакты службы, ответственной за прием и обработку заявок на подключение к системе "&amp;TSphere_full</f>
        <v>Наименование и контакты службы, ответственной за прием и обработку заявок на подключение к системе холодного водоснабжения</v>
      </c>
      <c r="G44" s="371"/>
      <c r="H44" s="371"/>
      <c r="I44" s="371"/>
      <c r="J44" s="371"/>
      <c r="K44" s="371"/>
      <c r="L44" s="372"/>
      <c r="M44" s="508"/>
    </row>
    <row r="45" spans="4:14" ht="22.5">
      <c r="D45" s="507"/>
      <c r="E45" s="348" t="s">
        <v>631</v>
      </c>
      <c r="F45" s="349" t="str">
        <f>"Сайт"&amp;IF(strPublication="На официальном сайте организации"," организации "," ")&amp;"в сети Интернет"</f>
        <v>Сайт в сети Интернет</v>
      </c>
      <c r="G45" s="353" t="s">
        <v>1607</v>
      </c>
      <c r="H45" s="556"/>
      <c r="I45" s="557" t="s">
        <v>1608</v>
      </c>
      <c r="J45" s="555" t="s">
        <v>382</v>
      </c>
      <c r="K45" s="555" t="s">
        <v>382</v>
      </c>
      <c r="L45" s="565" t="s">
        <v>1609</v>
      </c>
      <c r="M45" s="508"/>
    </row>
    <row r="46" spans="4:14" ht="33.75">
      <c r="D46" s="507"/>
      <c r="E46" s="348" t="s">
        <v>632</v>
      </c>
      <c r="F46" s="349" t="s">
        <v>561</v>
      </c>
      <c r="G46" s="353" t="s">
        <v>1618</v>
      </c>
      <c r="H46" s="556"/>
      <c r="I46" s="557" t="s">
        <v>1608</v>
      </c>
      <c r="J46" s="355" t="s">
        <v>1619</v>
      </c>
      <c r="K46" s="356" t="s">
        <v>1620</v>
      </c>
      <c r="L46" s="558" t="s">
        <v>382</v>
      </c>
      <c r="M46" s="508"/>
    </row>
    <row r="47" spans="4:14" hidden="1">
      <c r="D47" s="507"/>
      <c r="E47" s="348" t="s">
        <v>633</v>
      </c>
      <c r="F47" s="349" t="s">
        <v>562</v>
      </c>
      <c r="G47" s="559"/>
      <c r="H47" s="560"/>
      <c r="I47" s="561"/>
      <c r="J47" s="561"/>
      <c r="K47" s="561"/>
      <c r="L47" s="562"/>
      <c r="M47" s="508"/>
    </row>
    <row r="48" spans="4:14" hidden="1">
      <c r="D48" s="507"/>
      <c r="E48" s="348" t="s">
        <v>264</v>
      </c>
      <c r="F48" s="350"/>
      <c r="G48" s="351"/>
      <c r="H48" s="371"/>
      <c r="I48" s="351"/>
      <c r="J48" s="351"/>
      <c r="K48" s="351"/>
      <c r="L48" s="351"/>
      <c r="M48" s="508"/>
    </row>
    <row r="49" spans="4:13" ht="20.100000000000001" customHeight="1">
      <c r="D49" s="507"/>
      <c r="E49" s="358"/>
      <c r="F49" s="359" t="s">
        <v>364</v>
      </c>
      <c r="G49" s="359"/>
      <c r="H49" s="359"/>
      <c r="I49" s="359"/>
      <c r="J49" s="359"/>
      <c r="K49" s="359"/>
      <c r="L49" s="360"/>
      <c r="M49" s="508"/>
    </row>
    <row r="50" spans="4:13" ht="20.100000000000001" customHeight="1">
      <c r="D50" s="507"/>
      <c r="E50" s="348" t="s">
        <v>378</v>
      </c>
      <c r="F50" s="352" t="str">
        <f>"Справочно: Контакты службы, ответственной за прием и обработку заявок на подключение к системе  "&amp;TSphere_full</f>
        <v>Справочно: Контакты службы, ответственной за прием и обработку заявок на подключение к системе  холодного водоснабжения</v>
      </c>
      <c r="G50" s="371"/>
      <c r="H50" s="371"/>
      <c r="I50" s="371"/>
      <c r="J50" s="371"/>
      <c r="K50" s="371"/>
      <c r="L50" s="372"/>
      <c r="M50" s="508"/>
    </row>
    <row r="51" spans="4:13" ht="20.100000000000001" customHeight="1">
      <c r="D51" s="507"/>
      <c r="E51" s="348" t="s">
        <v>276</v>
      </c>
      <c r="F51" s="349" t="s">
        <v>634</v>
      </c>
      <c r="G51" s="642" t="s">
        <v>1610</v>
      </c>
      <c r="H51" s="643"/>
      <c r="I51" s="643"/>
      <c r="J51" s="643"/>
      <c r="K51" s="643"/>
      <c r="L51" s="643"/>
      <c r="M51" s="508"/>
    </row>
    <row r="52" spans="4:13" ht="20.100000000000001" customHeight="1">
      <c r="D52" s="507"/>
      <c r="E52" s="348" t="s">
        <v>278</v>
      </c>
      <c r="F52" s="349" t="s">
        <v>635</v>
      </c>
      <c r="G52" s="642" t="s">
        <v>1610</v>
      </c>
      <c r="H52" s="643"/>
      <c r="I52" s="643"/>
      <c r="J52" s="643"/>
      <c r="K52" s="643"/>
      <c r="L52" s="643"/>
      <c r="M52" s="508"/>
    </row>
    <row r="53" spans="4:13" ht="20.100000000000001" customHeight="1">
      <c r="D53" s="507"/>
      <c r="E53" s="348" t="s">
        <v>280</v>
      </c>
      <c r="F53" s="349" t="s">
        <v>636</v>
      </c>
      <c r="G53" s="642" t="s">
        <v>1610</v>
      </c>
      <c r="H53" s="643"/>
      <c r="I53" s="643"/>
      <c r="J53" s="643"/>
      <c r="K53" s="643"/>
      <c r="L53" s="643"/>
      <c r="M53" s="508"/>
    </row>
    <row r="54" spans="4:13" ht="20.100000000000001" customHeight="1">
      <c r="D54" s="507"/>
      <c r="E54" s="348" t="s">
        <v>282</v>
      </c>
      <c r="F54" s="349" t="s">
        <v>637</v>
      </c>
      <c r="G54" s="644" t="s">
        <v>1610</v>
      </c>
      <c r="H54" s="645"/>
      <c r="I54" s="645"/>
      <c r="J54" s="645"/>
      <c r="K54" s="645"/>
      <c r="L54" s="645"/>
      <c r="M54" s="508"/>
    </row>
    <row r="55" spans="4:13" s="345" customFormat="1" ht="18.75" customHeight="1">
      <c r="E55" s="510" t="s">
        <v>369</v>
      </c>
      <c r="F55" s="511" t="s">
        <v>638</v>
      </c>
      <c r="G55" s="512"/>
      <c r="H55" s="512"/>
      <c r="I55" s="512"/>
      <c r="J55" s="512"/>
      <c r="K55" s="512"/>
      <c r="L55" s="512"/>
    </row>
    <row r="56" spans="4:13" s="345" customFormat="1" ht="18.75" customHeight="1">
      <c r="E56" s="124"/>
      <c r="F56" s="125" t="s">
        <v>639</v>
      </c>
      <c r="G56" s="126"/>
      <c r="H56" s="126"/>
      <c r="I56" s="126"/>
      <c r="J56" s="126"/>
      <c r="K56" s="126"/>
      <c r="L56" s="126"/>
    </row>
    <row r="57" spans="4:13" hidden="1"/>
    <row r="58" spans="4:13" ht="18.75" customHeight="1"/>
    <row r="59" spans="4:13" ht="18.75" customHeight="1"/>
  </sheetData>
  <sheetProtection password="FA9C" sheet="1" objects="1" scenarios="1" formatColumns="0" formatRows="0"/>
  <mergeCells count="8">
    <mergeCell ref="G52:L52"/>
    <mergeCell ref="G53:L53"/>
    <mergeCell ref="G54:L54"/>
    <mergeCell ref="D6:F6"/>
    <mergeCell ref="D7:M7"/>
    <mergeCell ref="D8:M8"/>
    <mergeCell ref="E11:K11"/>
    <mergeCell ref="G51:L51"/>
  </mergeCells>
  <phoneticPr fontId="8" type="noConversion"/>
  <dataValidations xWindow="934" yWindow="372" count="28">
    <dataValidation type="textLength" operator="lessThanOrEqual" allowBlank="1" showInputMessage="1" showErrorMessage="1" errorTitle="Ошибка" error="Допускается ввод не более 900 символов!" sqref="J46:K47 I48:L48 G48 H41:H43 H24:H26 H20:H22 J21:K22 J25:K26 H28:H30 J29:K30 H32:H34 J42:K43 J37:K38 J33:K34 H36:H38 H45:H47">
      <formula1>900</formula1>
    </dataValidation>
    <dataValidation allowBlank="1" showInputMessage="1" showErrorMessage="1" prompt="Выберите значение из календаря, выполнив двойной щелчок левой кнопки мыши по ячейке." sqref="I36:I38 I20:I22 I24:I26 I28:I30 I41:I43 I32:I34 I45:I47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L45 L41 L24 L22 L20 L26 L28 L30 L32 L43 L38 L34 L36 L47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G41:G43 G45:G47 G20:G22 G36:G38 G32:G34 G24:G26 G28:G30">
      <formula1>kind_of_name_source</formula1>
    </dataValidation>
    <dataValidation type="textLength" operator="lessThanOrEqual" allowBlank="1" showInputMessage="1" showErrorMessage="1" errorTitle="Ошибка" error="Допускается ввод не более 900 символов!" sqref="G5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H5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I5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J5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K5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L5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5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H5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I5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J5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K5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L5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5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H5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I5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J5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K5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L5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5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H5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I5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J5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K5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L54">
      <formula1>900</formula1>
    </dataValidation>
  </dataValidations>
  <hyperlinks>
    <hyperlink ref="F49" location="'Ссылки на публикации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73" fitToHeight="0" orientation="landscape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4">
    <pageSetUpPr fitToPage="1"/>
  </sheetPr>
  <dimension ref="A1:F14"/>
  <sheetViews>
    <sheetView showGridLines="0" topLeftCell="C6" zoomScaleNormal="100" workbookViewId="0">
      <selection activeCell="D6" sqref="D6"/>
    </sheetView>
  </sheetViews>
  <sheetFormatPr defaultColWidth="9.109375" defaultRowHeight="11.25"/>
  <cols>
    <col min="1" max="1" width="37.109375" style="46" hidden="1" customWidth="1"/>
    <col min="2" max="2" width="7.6640625" style="46" hidden="1" customWidth="1"/>
    <col min="3" max="3" width="2.109375" style="46" customWidth="1"/>
    <col min="4" max="4" width="5.6640625" style="366" customWidth="1"/>
    <col min="5" max="5" width="7.109375" style="366" customWidth="1"/>
    <col min="6" max="6" width="79.33203125" style="366" customWidth="1"/>
    <col min="7" max="7" width="5.6640625" style="366" customWidth="1"/>
    <col min="8" max="8" width="9.109375" style="366" customWidth="1"/>
    <col min="9" max="16384" width="9.109375" style="366"/>
  </cols>
  <sheetData>
    <row r="1" spans="1:6" hidden="1"/>
    <row r="2" spans="1:6" hidden="1">
      <c r="B2" s="47"/>
    </row>
    <row r="3" spans="1:6" hidden="1"/>
    <row r="4" spans="1:6" hidden="1"/>
    <row r="5" spans="1:6" hidden="1">
      <c r="B5" s="47"/>
    </row>
    <row r="6" spans="1:6" ht="26.25" customHeight="1">
      <c r="D6" s="368"/>
      <c r="E6" s="368"/>
    </row>
    <row r="7" spans="1:6" ht="30" customHeight="1">
      <c r="A7" s="367"/>
      <c r="B7" s="367"/>
      <c r="C7" s="367"/>
      <c r="D7" s="647" t="s">
        <v>640</v>
      </c>
      <c r="E7" s="647"/>
      <c r="F7" s="647"/>
    </row>
    <row r="8" spans="1:6" ht="24.95" customHeight="1">
      <c r="A8" s="367"/>
      <c r="B8" s="367"/>
      <c r="C8" s="367"/>
      <c r="D8" s="648"/>
      <c r="E8" s="648"/>
      <c r="F8" s="648"/>
    </row>
    <row r="9" spans="1:6">
      <c r="A9" s="367"/>
      <c r="B9" s="367"/>
      <c r="C9" s="367"/>
      <c r="E9" s="520"/>
      <c r="F9" s="521"/>
    </row>
    <row r="10" spans="1:6" ht="20.100000000000001" customHeight="1">
      <c r="E10" s="347" t="s">
        <v>351</v>
      </c>
      <c r="F10" s="347" t="s">
        <v>165</v>
      </c>
    </row>
    <row r="11" spans="1:6" ht="15.75" customHeight="1">
      <c r="E11" s="522">
        <v>1</v>
      </c>
      <c r="F11" s="522">
        <f>E11+1</f>
        <v>2</v>
      </c>
    </row>
    <row r="12" spans="1:6" ht="20.100000000000001" customHeight="1">
      <c r="E12" s="370">
        <v>1</v>
      </c>
      <c r="F12" s="518"/>
    </row>
    <row r="13" spans="1:6" ht="20.100000000000001" customHeight="1">
      <c r="E13" s="358"/>
      <c r="F13" s="519" t="s">
        <v>641</v>
      </c>
    </row>
    <row r="14" spans="1:6">
      <c r="E14" s="523"/>
      <c r="F14" s="523"/>
    </row>
  </sheetData>
  <sheetProtection password="FA9C" sheet="1" objects="1" scenarios="1" formatColumns="0" formatRows="0"/>
  <mergeCells count="2">
    <mergeCell ref="D7:F7"/>
    <mergeCell ref="D8:F8"/>
  </mergeCells>
  <phoneticPr fontId="8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</dataValidations>
  <hyperlinks>
    <hyperlink ref="F13" location="'Ссылки на публикации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81" fitToHeight="0" orientation="portrait" horizontalDpi="200" verticalDpi="2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heckCopy1"/>
  <dimension ref="A1:I10"/>
  <sheetViews>
    <sheetView showGridLines="0" topLeftCell="C7" zoomScaleNormal="100" workbookViewId="0">
      <selection activeCell="E10" sqref="E10:H10"/>
    </sheetView>
  </sheetViews>
  <sheetFormatPr defaultColWidth="9.109375" defaultRowHeight="15"/>
  <cols>
    <col min="1" max="2" width="7.6640625" hidden="1" customWidth="1"/>
    <col min="3" max="3" width="2.6640625" customWidth="1"/>
    <col min="4" max="4" width="2.6640625" style="389" customWidth="1"/>
    <col min="5" max="6" width="20.6640625" style="390" customWidth="1"/>
    <col min="7" max="7" width="80.6640625" style="391" customWidth="1"/>
    <col min="8" max="8" width="25.6640625" style="390" customWidth="1"/>
    <col min="9" max="10" width="2.6640625" style="389" customWidth="1"/>
    <col min="11" max="11" width="9.109375" style="389" customWidth="1"/>
    <col min="12" max="16384" width="9.109375" style="389"/>
  </cols>
  <sheetData>
    <row r="1" spans="1:9" hidden="1"/>
    <row r="2" spans="1:9" hidden="1"/>
    <row r="3" spans="1:9" hidden="1"/>
    <row r="4" spans="1:9" hidden="1"/>
    <row r="5" spans="1:9" hidden="1"/>
    <row r="6" spans="1:9" hidden="1"/>
    <row r="7" spans="1:9" ht="11.25">
      <c r="A7" s="395"/>
      <c r="B7" s="395"/>
      <c r="C7" s="395"/>
      <c r="D7" s="392"/>
      <c r="E7" s="400"/>
      <c r="F7" s="400"/>
      <c r="G7" s="401"/>
      <c r="H7" s="400"/>
      <c r="I7" s="392"/>
    </row>
    <row r="8" spans="1:9" s="396" customFormat="1" ht="30" customHeight="1">
      <c r="A8" s="399"/>
      <c r="B8" s="398"/>
      <c r="C8" s="397"/>
      <c r="E8" s="649" t="s">
        <v>723</v>
      </c>
      <c r="F8" s="649"/>
      <c r="G8" s="649"/>
      <c r="H8" s="649"/>
    </row>
    <row r="9" spans="1:9" ht="11.25">
      <c r="A9" s="395"/>
      <c r="B9" s="395"/>
      <c r="C9" s="395"/>
      <c r="D9" s="392"/>
      <c r="E9" s="393"/>
      <c r="F9" s="393"/>
      <c r="G9" s="394"/>
      <c r="H9" s="393"/>
      <c r="I9" s="392"/>
    </row>
    <row r="10" spans="1:9" ht="30" customHeight="1" thickBot="1">
      <c r="D10" s="392"/>
      <c r="E10" s="462" t="s">
        <v>724</v>
      </c>
      <c r="F10" s="462" t="s">
        <v>725</v>
      </c>
      <c r="G10" s="462" t="s">
        <v>958</v>
      </c>
      <c r="H10" s="462" t="s">
        <v>3</v>
      </c>
      <c r="I10" s="392"/>
    </row>
  </sheetData>
  <sheetProtection password="FA9C" sheet="1" objects="1" scenarios="1" formatColumns="0" formatRows="0" autoFilter="0"/>
  <autoFilter ref="E10:H10"/>
  <mergeCells count="1">
    <mergeCell ref="E8:H8"/>
  </mergeCells>
  <phoneticPr fontId="8" type="noConversion"/>
  <pageMargins left="0.7" right="0.7" top="0.75" bottom="0.75" header="0.3" footer="0.3"/>
  <pageSetup paperSize="9" orientation="portrait" verticalDpi="2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tehsheet">
    <tabColor indexed="47"/>
  </sheetPr>
  <dimension ref="A1:CR85"/>
  <sheetViews>
    <sheetView showGridLines="0" workbookViewId="0"/>
  </sheetViews>
  <sheetFormatPr defaultColWidth="9.109375" defaultRowHeight="11.25"/>
  <cols>
    <col min="1" max="1" width="9.109375" style="133" customWidth="1"/>
    <col min="2" max="2" width="14.109375" style="131" customWidth="1"/>
    <col min="3" max="3" width="8.33203125" style="131" customWidth="1"/>
    <col min="4" max="4" width="19" style="131" bestFit="1" customWidth="1"/>
    <col min="5" max="6" width="12.33203125" style="131" bestFit="1" customWidth="1"/>
    <col min="7" max="7" width="14.109375" style="131" customWidth="1"/>
    <col min="8" max="8" width="12.33203125" style="131" bestFit="1" customWidth="1"/>
    <col min="9" max="9" width="68.33203125" style="147" customWidth="1"/>
    <col min="10" max="10" width="32.109375" style="131" customWidth="1"/>
    <col min="11" max="11" width="48.109375" style="131" customWidth="1"/>
    <col min="12" max="12" width="19" style="131" bestFit="1" customWidth="1"/>
    <col min="13" max="13" width="32.5546875" style="131" customWidth="1"/>
    <col min="14" max="14" width="48.109375" style="142" customWidth="1"/>
    <col min="15" max="16" width="43.88671875" style="142" customWidth="1"/>
    <col min="17" max="17" width="44.6640625" style="131" customWidth="1"/>
    <col min="18" max="19" width="31" style="459" customWidth="1"/>
    <col min="20" max="20" width="29" style="131" customWidth="1"/>
    <col min="21" max="21" width="9.109375" style="131" customWidth="1"/>
    <col min="22" max="22" width="23.33203125" style="131" customWidth="1"/>
    <col min="23" max="23" width="40" style="411" customWidth="1"/>
    <col min="24" max="24" width="9.109375" style="131" customWidth="1"/>
    <col min="25" max="16384" width="9.109375" style="131"/>
  </cols>
  <sheetData>
    <row r="1" spans="1:96" ht="22.5">
      <c r="A1" s="39" t="s">
        <v>728</v>
      </c>
      <c r="B1" s="39" t="s">
        <v>729</v>
      </c>
      <c r="C1" s="39" t="s">
        <v>730</v>
      </c>
      <c r="D1" s="113" t="s">
        <v>375</v>
      </c>
      <c r="E1" s="113" t="s">
        <v>731</v>
      </c>
      <c r="F1" s="113" t="s">
        <v>732</v>
      </c>
      <c r="G1" s="114" t="s">
        <v>733</v>
      </c>
      <c r="H1" s="113" t="s">
        <v>734</v>
      </c>
      <c r="I1" s="113" t="s">
        <v>735</v>
      </c>
      <c r="J1" s="113" t="s">
        <v>575</v>
      </c>
      <c r="K1" s="113" t="s">
        <v>736</v>
      </c>
      <c r="L1" s="113" t="s">
        <v>375</v>
      </c>
      <c r="M1" s="463" t="s">
        <v>737</v>
      </c>
      <c r="N1" s="113" t="s">
        <v>738</v>
      </c>
      <c r="O1" s="114" t="s">
        <v>739</v>
      </c>
      <c r="P1" s="114" t="s">
        <v>740</v>
      </c>
      <c r="Q1" s="114" t="s">
        <v>741</v>
      </c>
      <c r="R1" s="650" t="s">
        <v>742</v>
      </c>
      <c r="S1" s="651"/>
      <c r="T1" s="114" t="s">
        <v>743</v>
      </c>
      <c r="V1" s="114" t="s">
        <v>744</v>
      </c>
      <c r="W1" s="410" t="s">
        <v>745</v>
      </c>
      <c r="CR1" s="132" t="s">
        <v>746</v>
      </c>
    </row>
    <row r="2" spans="1:96" ht="22.5">
      <c r="A2" s="133" t="s">
        <v>568</v>
      </c>
      <c r="B2" s="134" t="s">
        <v>747</v>
      </c>
      <c r="C2" s="135">
        <v>2006</v>
      </c>
      <c r="D2" s="136" t="s">
        <v>384</v>
      </c>
      <c r="E2" s="137" t="s">
        <v>748</v>
      </c>
      <c r="F2" s="137" t="s">
        <v>749</v>
      </c>
      <c r="G2" s="461" t="s">
        <v>377</v>
      </c>
      <c r="H2" s="137" t="s">
        <v>749</v>
      </c>
      <c r="I2" s="138" t="s">
        <v>750</v>
      </c>
      <c r="J2" s="139" t="s">
        <v>751</v>
      </c>
      <c r="K2" s="131" t="s">
        <v>752</v>
      </c>
      <c r="L2" s="80" t="s">
        <v>753</v>
      </c>
      <c r="M2" s="142" t="s">
        <v>754</v>
      </c>
      <c r="N2" s="127" t="s">
        <v>755</v>
      </c>
      <c r="O2" s="140" t="s">
        <v>756</v>
      </c>
      <c r="P2" s="141" t="s">
        <v>757</v>
      </c>
      <c r="Q2" s="131" t="s">
        <v>758</v>
      </c>
      <c r="R2" s="85" t="s">
        <v>759</v>
      </c>
      <c r="S2" s="85" t="s">
        <v>760</v>
      </c>
      <c r="T2" s="130" t="s">
        <v>761</v>
      </c>
      <c r="V2" s="114" t="s">
        <v>762</v>
      </c>
      <c r="W2" s="410" t="s">
        <v>115</v>
      </c>
    </row>
    <row r="3" spans="1:96" ht="22.5">
      <c r="A3" s="133" t="s">
        <v>763</v>
      </c>
      <c r="B3" s="134" t="s">
        <v>764</v>
      </c>
      <c r="C3" s="131">
        <v>2007</v>
      </c>
      <c r="D3" s="136" t="s">
        <v>765</v>
      </c>
      <c r="E3" s="137" t="s">
        <v>766</v>
      </c>
      <c r="F3" s="137" t="s">
        <v>767</v>
      </c>
      <c r="G3" s="461" t="s">
        <v>378</v>
      </c>
      <c r="H3" s="137" t="s">
        <v>767</v>
      </c>
      <c r="I3" s="138" t="s">
        <v>768</v>
      </c>
      <c r="J3" s="139" t="s">
        <v>769</v>
      </c>
      <c r="K3" s="131" t="s">
        <v>770</v>
      </c>
      <c r="L3" s="80" t="s">
        <v>771</v>
      </c>
      <c r="M3" s="130" t="s">
        <v>772</v>
      </c>
      <c r="N3" s="127" t="s">
        <v>773</v>
      </c>
      <c r="O3" s="140" t="s">
        <v>774</v>
      </c>
      <c r="P3" s="141" t="s">
        <v>775</v>
      </c>
      <c r="Q3" s="130" t="s">
        <v>776</v>
      </c>
      <c r="R3" s="85" t="s">
        <v>777</v>
      </c>
      <c r="S3" s="85" t="s">
        <v>760</v>
      </c>
      <c r="T3" s="130" t="s">
        <v>778</v>
      </c>
      <c r="V3" s="114" t="s">
        <v>779</v>
      </c>
      <c r="W3" s="410" t="s">
        <v>780</v>
      </c>
    </row>
    <row r="4" spans="1:96" ht="22.5">
      <c r="B4" s="134" t="s">
        <v>781</v>
      </c>
      <c r="C4" s="135">
        <v>2008</v>
      </c>
      <c r="E4" s="137" t="s">
        <v>782</v>
      </c>
      <c r="F4" s="137" t="s">
        <v>783</v>
      </c>
      <c r="G4" s="461" t="s">
        <v>379</v>
      </c>
      <c r="H4" s="137" t="s">
        <v>783</v>
      </c>
      <c r="I4" s="138" t="s">
        <v>784</v>
      </c>
      <c r="J4" s="139" t="s">
        <v>785</v>
      </c>
      <c r="K4" s="131" t="s">
        <v>786</v>
      </c>
      <c r="L4" s="80" t="s">
        <v>787</v>
      </c>
      <c r="M4" s="80"/>
      <c r="N4" s="127" t="s">
        <v>788</v>
      </c>
      <c r="O4" s="140" t="s">
        <v>789</v>
      </c>
      <c r="P4" s="141" t="s">
        <v>790</v>
      </c>
      <c r="R4" s="85" t="s">
        <v>791</v>
      </c>
      <c r="S4" s="85" t="s">
        <v>792</v>
      </c>
      <c r="T4" s="130" t="s">
        <v>793</v>
      </c>
      <c r="V4" s="114" t="s">
        <v>794</v>
      </c>
      <c r="W4" s="410" t="s">
        <v>795</v>
      </c>
    </row>
    <row r="5" spans="1:96" ht="22.5">
      <c r="B5" s="134" t="s">
        <v>796</v>
      </c>
      <c r="C5" s="131">
        <v>2009</v>
      </c>
      <c r="E5" s="137" t="s">
        <v>797</v>
      </c>
      <c r="F5" s="137" t="s">
        <v>798</v>
      </c>
      <c r="G5" s="461" t="s">
        <v>380</v>
      </c>
      <c r="H5" s="137" t="s">
        <v>798</v>
      </c>
      <c r="I5" s="138" t="s">
        <v>799</v>
      </c>
      <c r="K5" s="131" t="s">
        <v>800</v>
      </c>
      <c r="O5" s="140" t="s">
        <v>801</v>
      </c>
      <c r="P5" s="141"/>
      <c r="R5" s="85" t="s">
        <v>802</v>
      </c>
      <c r="S5" s="85" t="s">
        <v>803</v>
      </c>
      <c r="T5" s="130" t="s">
        <v>804</v>
      </c>
      <c r="V5" s="114" t="s">
        <v>805</v>
      </c>
      <c r="W5" s="410" t="s">
        <v>806</v>
      </c>
    </row>
    <row r="6" spans="1:96" ht="22.5">
      <c r="C6" s="135">
        <v>2010</v>
      </c>
      <c r="E6" s="137" t="s">
        <v>807</v>
      </c>
      <c r="F6" s="137" t="s">
        <v>808</v>
      </c>
      <c r="G6" s="461" t="s">
        <v>460</v>
      </c>
      <c r="H6" s="137" t="s">
        <v>808</v>
      </c>
      <c r="I6" s="138" t="s">
        <v>809</v>
      </c>
      <c r="J6" s="469" t="s">
        <v>810</v>
      </c>
      <c r="K6" s="131" t="s">
        <v>811</v>
      </c>
      <c r="O6" s="140" t="s">
        <v>790</v>
      </c>
      <c r="P6" s="141"/>
      <c r="R6" s="85" t="s">
        <v>812</v>
      </c>
      <c r="S6" s="85" t="s">
        <v>803</v>
      </c>
      <c r="T6" s="130" t="s">
        <v>813</v>
      </c>
      <c r="V6" s="114" t="s">
        <v>814</v>
      </c>
      <c r="W6" s="410" t="s">
        <v>815</v>
      </c>
    </row>
    <row r="7" spans="1:96">
      <c r="B7" s="143"/>
      <c r="C7" s="135">
        <v>2011</v>
      </c>
      <c r="E7" s="137" t="s">
        <v>816</v>
      </c>
      <c r="F7" s="137" t="s">
        <v>817</v>
      </c>
      <c r="G7" s="461" t="s">
        <v>464</v>
      </c>
      <c r="H7" s="137" t="s">
        <v>817</v>
      </c>
      <c r="I7" s="138" t="s">
        <v>818</v>
      </c>
      <c r="J7" s="459" t="s">
        <v>819</v>
      </c>
      <c r="K7" s="131" t="s">
        <v>820</v>
      </c>
      <c r="R7" s="85" t="s">
        <v>821</v>
      </c>
      <c r="S7" s="85" t="s">
        <v>803</v>
      </c>
      <c r="T7" s="130" t="s">
        <v>822</v>
      </c>
    </row>
    <row r="8" spans="1:96">
      <c r="B8" s="144"/>
      <c r="C8" s="135">
        <v>2012</v>
      </c>
      <c r="E8" s="137" t="s">
        <v>823</v>
      </c>
      <c r="F8" s="137" t="s">
        <v>824</v>
      </c>
      <c r="G8" s="461" t="s">
        <v>471</v>
      </c>
      <c r="H8" s="137" t="s">
        <v>824</v>
      </c>
      <c r="I8" s="138" t="s">
        <v>825</v>
      </c>
      <c r="J8" s="459" t="s">
        <v>826</v>
      </c>
      <c r="K8" s="131" t="s">
        <v>827</v>
      </c>
      <c r="R8" s="85" t="s">
        <v>828</v>
      </c>
      <c r="S8" s="85" t="s">
        <v>803</v>
      </c>
      <c r="T8" s="130" t="s">
        <v>829</v>
      </c>
    </row>
    <row r="9" spans="1:96">
      <c r="B9" s="143"/>
      <c r="C9" s="135">
        <v>2013</v>
      </c>
      <c r="E9" s="137" t="s">
        <v>830</v>
      </c>
      <c r="F9" s="137" t="s">
        <v>831</v>
      </c>
      <c r="G9" s="461" t="s">
        <v>474</v>
      </c>
      <c r="H9" s="137" t="s">
        <v>831</v>
      </c>
      <c r="I9" s="138" t="s">
        <v>832</v>
      </c>
      <c r="J9" s="459" t="s">
        <v>833</v>
      </c>
      <c r="K9" s="131" t="s">
        <v>834</v>
      </c>
      <c r="R9" s="85" t="s">
        <v>835</v>
      </c>
      <c r="S9" s="85" t="s">
        <v>803</v>
      </c>
      <c r="T9" s="130" t="s">
        <v>836</v>
      </c>
    </row>
    <row r="10" spans="1:96">
      <c r="B10" s="143"/>
      <c r="C10" s="135">
        <v>2014</v>
      </c>
      <c r="E10" s="137" t="s">
        <v>837</v>
      </c>
      <c r="F10" s="137" t="s">
        <v>838</v>
      </c>
      <c r="G10" s="461" t="s">
        <v>476</v>
      </c>
      <c r="H10" s="137" t="s">
        <v>838</v>
      </c>
      <c r="I10" s="138" t="s">
        <v>839</v>
      </c>
      <c r="J10" s="459" t="s">
        <v>840</v>
      </c>
      <c r="K10" s="131" t="s">
        <v>841</v>
      </c>
      <c r="R10" s="85" t="s">
        <v>842</v>
      </c>
      <c r="S10" s="85" t="s">
        <v>803</v>
      </c>
      <c r="T10" s="130" t="s">
        <v>750</v>
      </c>
    </row>
    <row r="11" spans="1:96" ht="22.5">
      <c r="B11" s="143"/>
      <c r="C11" s="135">
        <v>2015</v>
      </c>
      <c r="E11" s="137" t="s">
        <v>843</v>
      </c>
      <c r="F11" s="137">
        <v>10</v>
      </c>
      <c r="G11" s="461" t="s">
        <v>482</v>
      </c>
      <c r="H11" s="137">
        <v>10</v>
      </c>
      <c r="I11" s="138" t="s">
        <v>844</v>
      </c>
      <c r="J11" s="469" t="s">
        <v>845</v>
      </c>
      <c r="K11" s="131" t="s">
        <v>846</v>
      </c>
      <c r="R11" s="85" t="s">
        <v>847</v>
      </c>
      <c r="S11" s="85" t="s">
        <v>803</v>
      </c>
    </row>
    <row r="12" spans="1:96" ht="22.5">
      <c r="B12" s="143"/>
      <c r="C12" s="135"/>
      <c r="E12" s="137" t="s">
        <v>848</v>
      </c>
      <c r="F12" s="137">
        <v>11</v>
      </c>
      <c r="G12" s="461" t="s">
        <v>489</v>
      </c>
      <c r="H12" s="137">
        <v>11</v>
      </c>
      <c r="I12" s="138" t="s">
        <v>849</v>
      </c>
      <c r="J12" s="470" t="s">
        <v>850</v>
      </c>
      <c r="K12" s="131" t="s">
        <v>851</v>
      </c>
      <c r="R12" s="85" t="s">
        <v>852</v>
      </c>
      <c r="S12" s="85" t="s">
        <v>803</v>
      </c>
    </row>
    <row r="13" spans="1:96">
      <c r="B13" s="143"/>
      <c r="C13" s="135"/>
      <c r="E13" s="137" t="s">
        <v>853</v>
      </c>
      <c r="F13" s="137">
        <v>12</v>
      </c>
      <c r="G13" s="461" t="s">
        <v>492</v>
      </c>
      <c r="H13" s="137">
        <v>12</v>
      </c>
      <c r="I13" s="138" t="s">
        <v>854</v>
      </c>
      <c r="J13" s="470" t="s">
        <v>855</v>
      </c>
      <c r="K13" s="131" t="s">
        <v>856</v>
      </c>
      <c r="R13" s="85" t="s">
        <v>857</v>
      </c>
      <c r="S13" s="85" t="s">
        <v>858</v>
      </c>
    </row>
    <row r="14" spans="1:96">
      <c r="B14" s="143"/>
      <c r="C14" s="135"/>
      <c r="E14" s="137"/>
      <c r="F14" s="137"/>
      <c r="G14" s="461" t="s">
        <v>495</v>
      </c>
      <c r="H14" s="137">
        <v>13</v>
      </c>
      <c r="I14" s="138" t="s">
        <v>804</v>
      </c>
      <c r="J14" s="470" t="s">
        <v>859</v>
      </c>
      <c r="R14" s="85" t="s">
        <v>860</v>
      </c>
      <c r="S14" s="85" t="s">
        <v>858</v>
      </c>
    </row>
    <row r="15" spans="1:96" ht="22.5">
      <c r="B15" s="143"/>
      <c r="C15" s="135"/>
      <c r="E15" s="137"/>
      <c r="F15" s="137"/>
      <c r="G15" s="461" t="s">
        <v>497</v>
      </c>
      <c r="H15" s="137">
        <v>14</v>
      </c>
      <c r="I15" s="138" t="s">
        <v>861</v>
      </c>
      <c r="J15" s="469" t="s">
        <v>862</v>
      </c>
      <c r="R15" s="85" t="s">
        <v>863</v>
      </c>
      <c r="S15" s="85" t="s">
        <v>858</v>
      </c>
    </row>
    <row r="16" spans="1:96">
      <c r="B16" s="143"/>
      <c r="C16" s="135"/>
      <c r="E16" s="137"/>
      <c r="F16" s="137"/>
      <c r="G16" s="461" t="s">
        <v>499</v>
      </c>
      <c r="H16" s="137">
        <v>15</v>
      </c>
      <c r="I16" s="138" t="s">
        <v>864</v>
      </c>
      <c r="J16" s="470" t="s">
        <v>865</v>
      </c>
      <c r="K16" s="145" t="s">
        <v>866</v>
      </c>
      <c r="R16" s="85" t="s">
        <v>867</v>
      </c>
      <c r="S16" s="85" t="s">
        <v>858</v>
      </c>
    </row>
    <row r="17" spans="1:19">
      <c r="E17" s="137"/>
      <c r="F17" s="137"/>
      <c r="G17" s="461" t="s">
        <v>508</v>
      </c>
      <c r="H17" s="137">
        <v>16</v>
      </c>
      <c r="I17" s="138" t="s">
        <v>868</v>
      </c>
      <c r="J17" s="470" t="s">
        <v>869</v>
      </c>
      <c r="K17" s="146" t="s">
        <v>870</v>
      </c>
      <c r="R17" s="85" t="s">
        <v>871</v>
      </c>
      <c r="S17" s="85" t="s">
        <v>803</v>
      </c>
    </row>
    <row r="18" spans="1:19">
      <c r="E18" s="137"/>
      <c r="F18" s="137"/>
      <c r="G18" s="461" t="s">
        <v>512</v>
      </c>
      <c r="H18" s="137">
        <v>17</v>
      </c>
      <c r="I18" s="138" t="s">
        <v>836</v>
      </c>
      <c r="J18" s="470" t="s">
        <v>872</v>
      </c>
      <c r="K18" s="146" t="s">
        <v>873</v>
      </c>
      <c r="R18" s="85" t="s">
        <v>874</v>
      </c>
      <c r="S18" s="85" t="s">
        <v>803</v>
      </c>
    </row>
    <row r="19" spans="1:19">
      <c r="E19" s="137"/>
      <c r="F19" s="137"/>
      <c r="G19" s="461" t="s">
        <v>875</v>
      </c>
      <c r="H19" s="137">
        <v>18</v>
      </c>
      <c r="I19" s="138" t="s">
        <v>876</v>
      </c>
      <c r="K19" s="146" t="s">
        <v>877</v>
      </c>
      <c r="R19" s="85" t="s">
        <v>878</v>
      </c>
      <c r="S19" s="85" t="s">
        <v>803</v>
      </c>
    </row>
    <row r="20" spans="1:19">
      <c r="E20" s="137"/>
      <c r="F20" s="137"/>
      <c r="G20" s="461" t="s">
        <v>879</v>
      </c>
      <c r="H20" s="137">
        <v>19</v>
      </c>
      <c r="I20" s="138" t="s">
        <v>880</v>
      </c>
      <c r="K20" s="146" t="s">
        <v>881</v>
      </c>
      <c r="R20" s="85" t="s">
        <v>882</v>
      </c>
      <c r="S20" s="85" t="s">
        <v>858</v>
      </c>
    </row>
    <row r="21" spans="1:19">
      <c r="E21" s="137"/>
      <c r="F21" s="137"/>
      <c r="G21" s="461" t="s">
        <v>883</v>
      </c>
      <c r="H21" s="137">
        <v>20</v>
      </c>
      <c r="I21" s="138" t="s">
        <v>884</v>
      </c>
      <c r="K21" s="146" t="s">
        <v>885</v>
      </c>
      <c r="R21" s="85" t="s">
        <v>886</v>
      </c>
      <c r="S21" s="85" t="s">
        <v>803</v>
      </c>
    </row>
    <row r="22" spans="1:19">
      <c r="E22" s="137"/>
      <c r="F22" s="137"/>
      <c r="G22" s="137"/>
      <c r="H22" s="137">
        <v>21</v>
      </c>
      <c r="I22" s="138" t="s">
        <v>887</v>
      </c>
      <c r="K22" s="146" t="s">
        <v>888</v>
      </c>
      <c r="R22" s="85" t="s">
        <v>889</v>
      </c>
      <c r="S22" s="85" t="s">
        <v>803</v>
      </c>
    </row>
    <row r="23" spans="1:19">
      <c r="E23" s="137"/>
      <c r="F23" s="137"/>
      <c r="G23" s="137"/>
      <c r="H23" s="137">
        <v>22</v>
      </c>
      <c r="I23" s="138" t="s">
        <v>890</v>
      </c>
      <c r="K23" s="146" t="s">
        <v>891</v>
      </c>
      <c r="R23" s="85" t="s">
        <v>892</v>
      </c>
      <c r="S23" s="85" t="s">
        <v>760</v>
      </c>
    </row>
    <row r="24" spans="1:19">
      <c r="A24" s="131"/>
      <c r="E24" s="137"/>
      <c r="F24" s="137"/>
      <c r="G24" s="137"/>
      <c r="H24" s="137">
        <v>23</v>
      </c>
      <c r="I24" s="138" t="s">
        <v>893</v>
      </c>
      <c r="K24" s="146" t="s">
        <v>894</v>
      </c>
      <c r="R24" s="85" t="s">
        <v>895</v>
      </c>
      <c r="S24" s="85" t="s">
        <v>896</v>
      </c>
    </row>
    <row r="25" spans="1:19">
      <c r="E25" s="137"/>
      <c r="F25" s="137"/>
      <c r="G25" s="137"/>
      <c r="H25" s="137">
        <v>24</v>
      </c>
      <c r="I25" s="138" t="s">
        <v>778</v>
      </c>
      <c r="K25" s="146" t="s">
        <v>897</v>
      </c>
      <c r="R25" s="85" t="s">
        <v>898</v>
      </c>
      <c r="S25" s="85" t="s">
        <v>896</v>
      </c>
    </row>
    <row r="26" spans="1:19">
      <c r="E26" s="137"/>
      <c r="F26" s="137"/>
      <c r="G26" s="137"/>
      <c r="H26" s="137">
        <v>25</v>
      </c>
      <c r="I26" s="138" t="s">
        <v>899</v>
      </c>
      <c r="K26" s="142"/>
      <c r="R26" s="85" t="s">
        <v>900</v>
      </c>
      <c r="S26" s="85" t="s">
        <v>896</v>
      </c>
    </row>
    <row r="27" spans="1:19">
      <c r="E27" s="137"/>
      <c r="F27" s="137"/>
      <c r="G27" s="137"/>
      <c r="H27" s="137">
        <v>26</v>
      </c>
      <c r="I27" s="138" t="s">
        <v>761</v>
      </c>
      <c r="K27" s="145" t="s">
        <v>901</v>
      </c>
      <c r="R27" s="85" t="s">
        <v>902</v>
      </c>
      <c r="S27" s="85" t="s">
        <v>896</v>
      </c>
    </row>
    <row r="28" spans="1:19">
      <c r="E28" s="137"/>
      <c r="F28" s="137"/>
      <c r="G28" s="137"/>
      <c r="H28" s="137">
        <v>27</v>
      </c>
      <c r="I28" s="138" t="s">
        <v>903</v>
      </c>
      <c r="K28" s="146" t="s">
        <v>870</v>
      </c>
      <c r="R28" s="85" t="s">
        <v>904</v>
      </c>
      <c r="S28" s="85" t="s">
        <v>905</v>
      </c>
    </row>
    <row r="29" spans="1:19">
      <c r="E29" s="137"/>
      <c r="F29" s="137"/>
      <c r="G29" s="137"/>
      <c r="H29" s="137">
        <v>28</v>
      </c>
      <c r="I29" s="138" t="s">
        <v>906</v>
      </c>
      <c r="K29" s="146" t="s">
        <v>873</v>
      </c>
      <c r="R29" s="85" t="s">
        <v>790</v>
      </c>
      <c r="S29" s="85"/>
    </row>
    <row r="30" spans="1:19">
      <c r="E30" s="137"/>
      <c r="F30" s="137"/>
      <c r="G30" s="137"/>
      <c r="H30" s="137">
        <v>29</v>
      </c>
      <c r="I30" s="138" t="s">
        <v>907</v>
      </c>
      <c r="K30" s="146" t="s">
        <v>877</v>
      </c>
      <c r="R30" s="85"/>
      <c r="S30" s="85"/>
    </row>
    <row r="31" spans="1:19">
      <c r="E31" s="137"/>
      <c r="F31" s="137"/>
      <c r="G31" s="137"/>
      <c r="H31" s="137">
        <v>30</v>
      </c>
      <c r="I31" s="138" t="s">
        <v>908</v>
      </c>
      <c r="K31" s="146" t="s">
        <v>881</v>
      </c>
    </row>
    <row r="32" spans="1:19">
      <c r="E32" s="137"/>
      <c r="F32" s="137"/>
      <c r="G32" s="137"/>
      <c r="H32" s="137">
        <v>31</v>
      </c>
      <c r="I32" s="138" t="s">
        <v>909</v>
      </c>
      <c r="K32" s="146" t="s">
        <v>885</v>
      </c>
    </row>
    <row r="33" spans="9:9">
      <c r="I33" s="138" t="s">
        <v>910</v>
      </c>
    </row>
    <row r="34" spans="9:9">
      <c r="I34" s="138" t="s">
        <v>911</v>
      </c>
    </row>
    <row r="35" spans="9:9">
      <c r="I35" s="138" t="s">
        <v>912</v>
      </c>
    </row>
    <row r="36" spans="9:9">
      <c r="I36" s="138" t="s">
        <v>913</v>
      </c>
    </row>
    <row r="37" spans="9:9">
      <c r="I37" s="138" t="s">
        <v>914</v>
      </c>
    </row>
    <row r="38" spans="9:9">
      <c r="I38" s="138" t="s">
        <v>915</v>
      </c>
    </row>
    <row r="39" spans="9:9">
      <c r="I39" s="138" t="s">
        <v>916</v>
      </c>
    </row>
    <row r="40" spans="9:9">
      <c r="I40" s="138" t="s">
        <v>917</v>
      </c>
    </row>
    <row r="41" spans="9:9">
      <c r="I41" s="138" t="s">
        <v>918</v>
      </c>
    </row>
    <row r="42" spans="9:9">
      <c r="I42" s="138" t="s">
        <v>919</v>
      </c>
    </row>
    <row r="43" spans="9:9">
      <c r="I43" s="138" t="s">
        <v>920</v>
      </c>
    </row>
    <row r="44" spans="9:9">
      <c r="I44" s="138" t="s">
        <v>822</v>
      </c>
    </row>
    <row r="45" spans="9:9">
      <c r="I45" s="138" t="s">
        <v>921</v>
      </c>
    </row>
    <row r="46" spans="9:9">
      <c r="I46" s="138" t="s">
        <v>922</v>
      </c>
    </row>
    <row r="47" spans="9:9">
      <c r="I47" s="138" t="s">
        <v>923</v>
      </c>
    </row>
    <row r="48" spans="9:9">
      <c r="I48" s="138" t="s">
        <v>924</v>
      </c>
    </row>
    <row r="49" spans="9:9">
      <c r="I49" s="138" t="s">
        <v>793</v>
      </c>
    </row>
    <row r="50" spans="9:9">
      <c r="I50" s="138" t="s">
        <v>925</v>
      </c>
    </row>
    <row r="51" spans="9:9">
      <c r="I51" s="138" t="s">
        <v>926</v>
      </c>
    </row>
    <row r="52" spans="9:9">
      <c r="I52" s="138" t="s">
        <v>927</v>
      </c>
    </row>
    <row r="53" spans="9:9">
      <c r="I53" s="138" t="s">
        <v>928</v>
      </c>
    </row>
    <row r="54" spans="9:9">
      <c r="I54" s="138" t="s">
        <v>929</v>
      </c>
    </row>
    <row r="55" spans="9:9">
      <c r="I55" s="138" t="s">
        <v>930</v>
      </c>
    </row>
    <row r="56" spans="9:9">
      <c r="I56" s="138" t="s">
        <v>931</v>
      </c>
    </row>
    <row r="57" spans="9:9">
      <c r="I57" s="138" t="s">
        <v>932</v>
      </c>
    </row>
    <row r="58" spans="9:9">
      <c r="I58" s="138" t="s">
        <v>933</v>
      </c>
    </row>
    <row r="59" spans="9:9">
      <c r="I59" s="138" t="s">
        <v>934</v>
      </c>
    </row>
    <row r="60" spans="9:9">
      <c r="I60" s="138" t="s">
        <v>829</v>
      </c>
    </row>
    <row r="61" spans="9:9">
      <c r="I61" s="138" t="s">
        <v>935</v>
      </c>
    </row>
    <row r="62" spans="9:9">
      <c r="I62" s="138" t="s">
        <v>936</v>
      </c>
    </row>
    <row r="63" spans="9:9">
      <c r="I63" s="138" t="s">
        <v>937</v>
      </c>
    </row>
    <row r="64" spans="9:9">
      <c r="I64" s="138" t="s">
        <v>558</v>
      </c>
    </row>
    <row r="65" spans="9:9">
      <c r="I65" s="138" t="s">
        <v>938</v>
      </c>
    </row>
    <row r="66" spans="9:9">
      <c r="I66" s="138" t="s">
        <v>939</v>
      </c>
    </row>
    <row r="67" spans="9:9">
      <c r="I67" s="138" t="s">
        <v>940</v>
      </c>
    </row>
    <row r="68" spans="9:9">
      <c r="I68" s="138" t="s">
        <v>941</v>
      </c>
    </row>
    <row r="69" spans="9:9">
      <c r="I69" s="138" t="s">
        <v>942</v>
      </c>
    </row>
    <row r="70" spans="9:9">
      <c r="I70" s="138" t="s">
        <v>943</v>
      </c>
    </row>
    <row r="71" spans="9:9">
      <c r="I71" s="138" t="s">
        <v>944</v>
      </c>
    </row>
    <row r="72" spans="9:9">
      <c r="I72" s="138" t="s">
        <v>945</v>
      </c>
    </row>
    <row r="73" spans="9:9">
      <c r="I73" s="138" t="s">
        <v>946</v>
      </c>
    </row>
    <row r="74" spans="9:9">
      <c r="I74" s="138" t="s">
        <v>947</v>
      </c>
    </row>
    <row r="75" spans="9:9">
      <c r="I75" s="138" t="s">
        <v>948</v>
      </c>
    </row>
    <row r="76" spans="9:9">
      <c r="I76" s="138" t="s">
        <v>949</v>
      </c>
    </row>
    <row r="77" spans="9:9">
      <c r="I77" s="138" t="s">
        <v>950</v>
      </c>
    </row>
    <row r="78" spans="9:9">
      <c r="I78" s="138" t="s">
        <v>951</v>
      </c>
    </row>
    <row r="79" spans="9:9">
      <c r="I79" s="138" t="s">
        <v>952</v>
      </c>
    </row>
    <row r="80" spans="9:9">
      <c r="I80" s="138" t="s">
        <v>953</v>
      </c>
    </row>
    <row r="81" spans="9:9">
      <c r="I81" s="138" t="s">
        <v>954</v>
      </c>
    </row>
    <row r="82" spans="9:9">
      <c r="I82" s="138" t="s">
        <v>813</v>
      </c>
    </row>
    <row r="83" spans="9:9">
      <c r="I83" s="138" t="s">
        <v>955</v>
      </c>
    </row>
    <row r="84" spans="9:9">
      <c r="I84" s="138" t="s">
        <v>956</v>
      </c>
    </row>
    <row r="85" spans="9:9">
      <c r="I85" s="138" t="s">
        <v>957</v>
      </c>
    </row>
  </sheetData>
  <sheetProtection formatColumns="0" formatRows="0"/>
  <mergeCells count="1">
    <mergeCell ref="R1:S1"/>
  </mergeCells>
  <phoneticPr fontId="11" type="noConversion"/>
  <pageMargins left="0.75" right="0.75" top="1" bottom="1" header="0.5" footer="0.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heckCopy">
    <tabColor indexed="47"/>
  </sheetPr>
  <dimension ref="A1:I805"/>
  <sheetViews>
    <sheetView showGridLines="0" topLeftCell="C7" workbookViewId="0"/>
  </sheetViews>
  <sheetFormatPr defaultColWidth="9.109375" defaultRowHeight="15"/>
  <cols>
    <col min="1" max="2" width="7.6640625" hidden="1" customWidth="1"/>
    <col min="3" max="3" width="2.6640625" customWidth="1"/>
    <col min="4" max="4" width="2.6640625" style="389" customWidth="1"/>
    <col min="5" max="6" width="20.6640625" style="390" customWidth="1"/>
    <col min="7" max="7" width="80.6640625" style="391" customWidth="1"/>
    <col min="8" max="8" width="25.6640625" style="390" customWidth="1"/>
    <col min="9" max="10" width="2.6640625" style="389" customWidth="1"/>
    <col min="11" max="11" width="9.109375" style="389" customWidth="1"/>
    <col min="12" max="16384" width="9.109375" style="389"/>
  </cols>
  <sheetData>
    <row r="1" spans="1:9" hidden="1"/>
    <row r="2" spans="1:9" hidden="1"/>
    <row r="3" spans="1:9" hidden="1"/>
    <row r="4" spans="1:9" hidden="1"/>
    <row r="5" spans="1:9" hidden="1"/>
    <row r="6" spans="1:9" hidden="1"/>
    <row r="7" spans="1:9" ht="11.25">
      <c r="A7" s="395"/>
      <c r="B7" s="395"/>
      <c r="C7" s="395"/>
      <c r="D7" s="392"/>
      <c r="E7" s="400"/>
      <c r="F7" s="400"/>
      <c r="G7" s="401"/>
      <c r="H7" s="400"/>
      <c r="I7" s="392"/>
    </row>
    <row r="8" spans="1:9" s="396" customFormat="1" ht="30" customHeight="1">
      <c r="A8" s="399"/>
      <c r="B8" s="398"/>
      <c r="C8" s="397"/>
      <c r="E8" s="649" t="s">
        <v>723</v>
      </c>
      <c r="F8" s="649"/>
      <c r="G8" s="649"/>
      <c r="H8" s="649"/>
    </row>
    <row r="9" spans="1:9" ht="11.25">
      <c r="A9" s="395"/>
      <c r="B9" s="395"/>
      <c r="C9" s="395"/>
      <c r="D9" s="392"/>
      <c r="E9" s="393"/>
      <c r="F9" s="393"/>
      <c r="G9" s="394"/>
      <c r="H9" s="393"/>
      <c r="I9" s="392"/>
    </row>
    <row r="10" spans="1:9" ht="30" customHeight="1">
      <c r="D10" s="392"/>
      <c r="E10" s="347" t="s">
        <v>724</v>
      </c>
      <c r="F10" s="347" t="s">
        <v>725</v>
      </c>
      <c r="G10" s="347" t="s">
        <v>726</v>
      </c>
      <c r="H10" s="347" t="s">
        <v>727</v>
      </c>
      <c r="I10" s="392"/>
    </row>
    <row r="11" spans="1:9">
      <c r="E11" s="403"/>
      <c r="F11" s="403"/>
      <c r="G11" s="403"/>
      <c r="H11" s="403"/>
      <c r="I11" s="392"/>
    </row>
    <row r="12" spans="1:9">
      <c r="E12" s="402"/>
      <c r="F12" s="402"/>
      <c r="G12" s="401"/>
      <c r="H12" s="400"/>
      <c r="I12" s="392"/>
    </row>
    <row r="13" spans="1:9">
      <c r="E13" s="402"/>
      <c r="F13" s="402"/>
      <c r="G13" s="401"/>
      <c r="H13" s="400"/>
      <c r="I13" s="392"/>
    </row>
    <row r="14" spans="1:9">
      <c r="E14" s="402"/>
      <c r="F14" s="402"/>
      <c r="G14" s="401"/>
      <c r="H14" s="400"/>
      <c r="I14" s="392"/>
    </row>
    <row r="15" spans="1:9" ht="12.75">
      <c r="A15" s="389"/>
      <c r="B15" s="389"/>
      <c r="C15" s="389"/>
      <c r="E15" s="402"/>
      <c r="F15" s="402"/>
      <c r="G15" s="401"/>
      <c r="H15" s="400"/>
      <c r="I15" s="392"/>
    </row>
    <row r="16" spans="1:9" ht="12.75">
      <c r="A16" s="389"/>
      <c r="B16" s="389"/>
      <c r="C16" s="389"/>
      <c r="E16" s="402"/>
      <c r="F16" s="402"/>
      <c r="G16" s="401"/>
      <c r="H16" s="400"/>
      <c r="I16" s="392"/>
    </row>
    <row r="17" spans="1:9" ht="12.75">
      <c r="A17" s="389"/>
      <c r="B17" s="389"/>
      <c r="C17" s="389"/>
      <c r="E17" s="402"/>
      <c r="F17" s="402"/>
      <c r="G17" s="401"/>
      <c r="H17" s="400"/>
      <c r="I17" s="392"/>
    </row>
    <row r="18" spans="1:9" ht="12.75">
      <c r="A18" s="389"/>
      <c r="B18" s="389"/>
      <c r="C18" s="389"/>
      <c r="E18" s="402"/>
      <c r="F18" s="402"/>
      <c r="G18" s="401"/>
      <c r="H18" s="400"/>
      <c r="I18" s="392"/>
    </row>
    <row r="19" spans="1:9" ht="12.75">
      <c r="A19" s="389"/>
      <c r="B19" s="389"/>
      <c r="C19" s="389"/>
      <c r="E19" s="402"/>
      <c r="F19" s="402"/>
      <c r="G19" s="401"/>
      <c r="H19" s="400"/>
      <c r="I19" s="392"/>
    </row>
    <row r="20" spans="1:9" ht="12.75">
      <c r="A20" s="389"/>
      <c r="B20" s="389"/>
      <c r="C20" s="389"/>
      <c r="E20" s="402"/>
      <c r="F20" s="402"/>
      <c r="G20" s="401"/>
      <c r="H20" s="400"/>
      <c r="I20" s="392"/>
    </row>
    <row r="21" spans="1:9" ht="12.75">
      <c r="A21" s="389"/>
      <c r="B21" s="389"/>
      <c r="C21" s="389"/>
      <c r="E21" s="402"/>
      <c r="F21" s="402"/>
      <c r="G21" s="401"/>
      <c r="H21" s="400"/>
      <c r="I21" s="392"/>
    </row>
    <row r="22" spans="1:9" ht="12.75">
      <c r="A22" s="389"/>
      <c r="B22" s="389"/>
      <c r="C22" s="389"/>
      <c r="E22" s="402"/>
      <c r="F22" s="402"/>
      <c r="G22" s="401"/>
      <c r="H22" s="400"/>
      <c r="I22" s="392"/>
    </row>
    <row r="23" spans="1:9" ht="12.75">
      <c r="A23" s="389"/>
      <c r="B23" s="389"/>
      <c r="C23" s="389"/>
      <c r="E23" s="402"/>
      <c r="F23" s="402"/>
      <c r="G23" s="401"/>
      <c r="H23" s="400"/>
      <c r="I23" s="392"/>
    </row>
    <row r="24" spans="1:9" ht="12.75">
      <c r="A24" s="389"/>
      <c r="B24" s="389"/>
      <c r="C24" s="389"/>
      <c r="E24" s="402"/>
      <c r="F24" s="402"/>
      <c r="G24" s="401"/>
      <c r="H24" s="400"/>
      <c r="I24" s="392"/>
    </row>
    <row r="25" spans="1:9" ht="12.75">
      <c r="A25" s="389"/>
      <c r="B25" s="389"/>
      <c r="C25" s="389"/>
      <c r="E25" s="402"/>
      <c r="F25" s="402"/>
      <c r="G25" s="401"/>
      <c r="H25" s="400"/>
      <c r="I25" s="392"/>
    </row>
    <row r="26" spans="1:9" ht="12.75">
      <c r="A26" s="389"/>
      <c r="B26" s="389"/>
      <c r="C26" s="389"/>
      <c r="E26" s="402"/>
      <c r="F26" s="402"/>
      <c r="G26" s="401"/>
      <c r="H26" s="400"/>
      <c r="I26" s="392"/>
    </row>
    <row r="27" spans="1:9" ht="12.75">
      <c r="A27" s="389"/>
      <c r="B27" s="389"/>
      <c r="C27" s="389"/>
      <c r="E27" s="402"/>
      <c r="F27" s="402"/>
      <c r="G27" s="401"/>
      <c r="H27" s="400"/>
      <c r="I27" s="392"/>
    </row>
    <row r="28" spans="1:9" ht="12.75">
      <c r="A28" s="389"/>
      <c r="B28" s="389"/>
      <c r="C28" s="389"/>
      <c r="E28" s="402"/>
      <c r="F28" s="402"/>
      <c r="G28" s="401"/>
      <c r="H28" s="400"/>
      <c r="I28" s="392"/>
    </row>
    <row r="29" spans="1:9" ht="12.75">
      <c r="A29" s="389"/>
      <c r="B29" s="389"/>
      <c r="C29" s="389"/>
      <c r="E29" s="402"/>
      <c r="F29" s="402"/>
      <c r="G29" s="401"/>
      <c r="H29" s="400"/>
      <c r="I29" s="392"/>
    </row>
    <row r="30" spans="1:9" ht="12.75">
      <c r="A30" s="389"/>
      <c r="B30" s="389"/>
      <c r="C30" s="389"/>
      <c r="E30" s="402"/>
      <c r="F30" s="402"/>
      <c r="G30" s="401"/>
      <c r="H30" s="400"/>
      <c r="I30" s="392"/>
    </row>
    <row r="31" spans="1:9" ht="12.75">
      <c r="A31" s="389"/>
      <c r="B31" s="389"/>
      <c r="C31" s="389"/>
      <c r="E31" s="402"/>
      <c r="F31" s="402"/>
      <c r="G31" s="401"/>
      <c r="H31" s="400"/>
      <c r="I31" s="392"/>
    </row>
    <row r="32" spans="1:9" ht="12.75">
      <c r="A32" s="389"/>
      <c r="B32" s="389"/>
      <c r="C32" s="389"/>
      <c r="E32" s="402"/>
      <c r="F32" s="402"/>
      <c r="G32" s="401"/>
      <c r="H32" s="400"/>
      <c r="I32" s="392"/>
    </row>
    <row r="33" spans="1:9" ht="12.75">
      <c r="A33" s="389"/>
      <c r="B33" s="389"/>
      <c r="C33" s="389"/>
      <c r="E33" s="402"/>
      <c r="F33" s="402"/>
      <c r="G33" s="401"/>
      <c r="H33" s="400"/>
      <c r="I33" s="392"/>
    </row>
    <row r="34" spans="1:9" ht="12.75">
      <c r="A34" s="389"/>
      <c r="B34" s="389"/>
      <c r="C34" s="389"/>
      <c r="E34" s="402"/>
      <c r="F34" s="402"/>
      <c r="G34" s="401"/>
      <c r="H34" s="400"/>
      <c r="I34" s="392"/>
    </row>
    <row r="35" spans="1:9" ht="12.75">
      <c r="A35" s="389"/>
      <c r="B35" s="389"/>
      <c r="C35" s="389"/>
      <c r="E35" s="402"/>
      <c r="F35" s="402"/>
      <c r="G35" s="401"/>
      <c r="H35" s="400"/>
      <c r="I35" s="392"/>
    </row>
    <row r="36" spans="1:9" ht="12.75">
      <c r="A36" s="389"/>
      <c r="B36" s="389"/>
      <c r="C36" s="389"/>
      <c r="E36" s="402"/>
      <c r="F36" s="402"/>
      <c r="G36" s="401"/>
      <c r="H36" s="400"/>
      <c r="I36" s="392"/>
    </row>
    <row r="37" spans="1:9" ht="12.75">
      <c r="A37" s="389"/>
      <c r="B37" s="389"/>
      <c r="C37" s="389"/>
      <c r="E37" s="402"/>
      <c r="F37" s="402"/>
      <c r="G37" s="401"/>
      <c r="H37" s="400"/>
      <c r="I37" s="392"/>
    </row>
    <row r="38" spans="1:9" ht="12.75">
      <c r="A38" s="389"/>
      <c r="B38" s="389"/>
      <c r="C38" s="389"/>
      <c r="E38" s="402"/>
      <c r="F38" s="402"/>
      <c r="G38" s="401"/>
      <c r="H38" s="400"/>
      <c r="I38" s="392"/>
    </row>
    <row r="39" spans="1:9" ht="12.75">
      <c r="A39" s="389"/>
      <c r="B39" s="389"/>
      <c r="C39" s="389"/>
      <c r="E39" s="402"/>
      <c r="F39" s="402"/>
      <c r="G39" s="401"/>
      <c r="H39" s="400"/>
      <c r="I39" s="392"/>
    </row>
    <row r="40" spans="1:9" ht="12.75">
      <c r="A40" s="389"/>
      <c r="B40" s="389"/>
      <c r="C40" s="389"/>
      <c r="E40" s="402"/>
      <c r="F40" s="402"/>
      <c r="G40" s="401"/>
      <c r="H40" s="400"/>
      <c r="I40" s="392"/>
    </row>
    <row r="41" spans="1:9" ht="12.75">
      <c r="A41" s="389"/>
      <c r="B41" s="389"/>
      <c r="C41" s="389"/>
      <c r="E41" s="402"/>
      <c r="F41" s="402"/>
      <c r="G41" s="401"/>
      <c r="H41" s="400"/>
      <c r="I41" s="392"/>
    </row>
    <row r="42" spans="1:9" ht="12.75">
      <c r="A42" s="389"/>
      <c r="B42" s="389"/>
      <c r="C42" s="389"/>
      <c r="E42" s="402"/>
      <c r="F42" s="402"/>
      <c r="G42" s="401"/>
      <c r="H42" s="400"/>
      <c r="I42" s="392"/>
    </row>
    <row r="43" spans="1:9" ht="12.75">
      <c r="A43" s="389"/>
      <c r="B43" s="389"/>
      <c r="C43" s="389"/>
      <c r="E43" s="402"/>
      <c r="F43" s="402"/>
      <c r="G43" s="401"/>
      <c r="H43" s="400"/>
      <c r="I43" s="392"/>
    </row>
    <row r="44" spans="1:9" ht="12.75">
      <c r="A44" s="389"/>
      <c r="B44" s="389"/>
      <c r="C44" s="389"/>
      <c r="E44" s="402"/>
      <c r="F44" s="402"/>
      <c r="G44" s="401"/>
      <c r="H44" s="400"/>
      <c r="I44" s="392"/>
    </row>
    <row r="45" spans="1:9" ht="12.75">
      <c r="A45" s="389"/>
      <c r="B45" s="389"/>
      <c r="C45" s="389"/>
      <c r="E45" s="402"/>
      <c r="F45" s="402"/>
      <c r="G45" s="401"/>
      <c r="H45" s="400"/>
      <c r="I45" s="392"/>
    </row>
    <row r="46" spans="1:9" ht="12.75">
      <c r="A46" s="389"/>
      <c r="B46" s="389"/>
      <c r="C46" s="389"/>
      <c r="E46" s="402"/>
      <c r="F46" s="402"/>
      <c r="G46" s="401"/>
      <c r="H46" s="400"/>
      <c r="I46" s="392"/>
    </row>
    <row r="47" spans="1:9" ht="12.75">
      <c r="A47" s="389"/>
      <c r="B47" s="389"/>
      <c r="C47" s="389"/>
      <c r="E47" s="402"/>
      <c r="F47" s="402"/>
      <c r="G47" s="401"/>
      <c r="H47" s="400"/>
      <c r="I47" s="392"/>
    </row>
    <row r="48" spans="1:9" ht="12.75">
      <c r="A48" s="389"/>
      <c r="B48" s="389"/>
      <c r="C48" s="389"/>
      <c r="E48" s="402"/>
      <c r="F48" s="402"/>
      <c r="G48" s="401"/>
      <c r="H48" s="400"/>
      <c r="I48" s="392"/>
    </row>
    <row r="49" spans="1:9" ht="12.75">
      <c r="A49" s="389"/>
      <c r="B49" s="389"/>
      <c r="C49" s="389"/>
      <c r="E49" s="402"/>
      <c r="F49" s="402"/>
      <c r="G49" s="401"/>
      <c r="H49" s="400"/>
      <c r="I49" s="392"/>
    </row>
    <row r="50" spans="1:9" ht="12.75">
      <c r="A50" s="389"/>
      <c r="B50" s="389"/>
      <c r="C50" s="389"/>
      <c r="E50" s="402"/>
      <c r="F50" s="402"/>
      <c r="G50" s="401"/>
      <c r="H50" s="400"/>
      <c r="I50" s="392"/>
    </row>
    <row r="51" spans="1:9" ht="12.75">
      <c r="A51" s="389"/>
      <c r="B51" s="389"/>
      <c r="C51" s="389"/>
      <c r="E51" s="402"/>
      <c r="F51" s="402"/>
      <c r="G51" s="401"/>
      <c r="H51" s="400"/>
      <c r="I51" s="392"/>
    </row>
    <row r="52" spans="1:9" ht="12.75">
      <c r="A52" s="389"/>
      <c r="B52" s="389"/>
      <c r="C52" s="389"/>
      <c r="E52" s="402"/>
      <c r="F52" s="402"/>
      <c r="G52" s="401"/>
      <c r="H52" s="400"/>
      <c r="I52" s="392"/>
    </row>
    <row r="53" spans="1:9" ht="12.75">
      <c r="A53" s="389"/>
      <c r="B53" s="389"/>
      <c r="C53" s="389"/>
      <c r="E53" s="402"/>
      <c r="F53" s="402"/>
      <c r="G53" s="401"/>
      <c r="H53" s="400"/>
      <c r="I53" s="392"/>
    </row>
    <row r="54" spans="1:9" ht="12.75">
      <c r="A54" s="389"/>
      <c r="B54" s="389"/>
      <c r="C54" s="389"/>
      <c r="E54" s="402"/>
      <c r="F54" s="402"/>
      <c r="G54" s="401"/>
      <c r="H54" s="400"/>
      <c r="I54" s="392"/>
    </row>
    <row r="55" spans="1:9" ht="12.75">
      <c r="A55" s="389"/>
      <c r="B55" s="389"/>
      <c r="C55" s="389"/>
      <c r="E55" s="402"/>
      <c r="F55" s="402"/>
      <c r="G55" s="401"/>
      <c r="H55" s="400"/>
      <c r="I55" s="392"/>
    </row>
    <row r="56" spans="1:9" ht="12.75">
      <c r="A56" s="389"/>
      <c r="B56" s="389"/>
      <c r="C56" s="389"/>
      <c r="E56" s="402"/>
      <c r="F56" s="402"/>
      <c r="G56" s="401"/>
      <c r="H56" s="400"/>
      <c r="I56" s="392"/>
    </row>
    <row r="57" spans="1:9" ht="12.75">
      <c r="A57" s="389"/>
      <c r="B57" s="389"/>
      <c r="C57" s="389"/>
      <c r="E57" s="402"/>
      <c r="F57" s="402"/>
      <c r="G57" s="401"/>
      <c r="H57" s="400"/>
      <c r="I57" s="392"/>
    </row>
    <row r="58" spans="1:9" ht="12.75">
      <c r="A58" s="389"/>
      <c r="B58" s="389"/>
      <c r="C58" s="389"/>
      <c r="E58" s="402"/>
      <c r="F58" s="402"/>
      <c r="G58" s="401"/>
      <c r="H58" s="400"/>
      <c r="I58" s="392"/>
    </row>
    <row r="59" spans="1:9" ht="12.75">
      <c r="A59" s="389"/>
      <c r="B59" s="389"/>
      <c r="C59" s="389"/>
      <c r="E59" s="402"/>
      <c r="F59" s="402"/>
      <c r="G59" s="401"/>
      <c r="H59" s="400"/>
      <c r="I59" s="392"/>
    </row>
    <row r="60" spans="1:9" ht="12.75">
      <c r="A60" s="389"/>
      <c r="B60" s="389"/>
      <c r="C60" s="389"/>
      <c r="E60" s="402"/>
      <c r="F60" s="402"/>
      <c r="G60" s="401"/>
      <c r="H60" s="400"/>
      <c r="I60" s="392"/>
    </row>
    <row r="61" spans="1:9" ht="12.75">
      <c r="A61" s="389"/>
      <c r="B61" s="389"/>
      <c r="C61" s="389"/>
      <c r="E61" s="402"/>
      <c r="F61" s="402"/>
      <c r="G61" s="401"/>
      <c r="H61" s="400"/>
      <c r="I61" s="392"/>
    </row>
    <row r="62" spans="1:9" ht="12.75">
      <c r="A62" s="389"/>
      <c r="B62" s="389"/>
      <c r="C62" s="389"/>
      <c r="E62" s="402"/>
      <c r="F62" s="402"/>
      <c r="G62" s="401"/>
      <c r="H62" s="400"/>
      <c r="I62" s="392"/>
    </row>
    <row r="63" spans="1:9" ht="12.75">
      <c r="A63" s="389"/>
      <c r="B63" s="389"/>
      <c r="C63" s="389"/>
      <c r="E63" s="402"/>
      <c r="F63" s="402"/>
      <c r="G63" s="401"/>
      <c r="H63" s="400"/>
      <c r="I63" s="392"/>
    </row>
    <row r="64" spans="1:9" ht="12.75">
      <c r="A64" s="389"/>
      <c r="B64" s="389"/>
      <c r="C64" s="389"/>
      <c r="E64" s="402"/>
      <c r="F64" s="402"/>
      <c r="G64" s="401"/>
      <c r="H64" s="400"/>
      <c r="I64" s="392"/>
    </row>
    <row r="65" spans="1:9" ht="12.75">
      <c r="A65" s="389"/>
      <c r="B65" s="389"/>
      <c r="C65" s="389"/>
      <c r="E65" s="402"/>
      <c r="F65" s="402"/>
      <c r="G65" s="401"/>
      <c r="H65" s="400"/>
      <c r="I65" s="392"/>
    </row>
    <row r="66" spans="1:9" ht="12.75">
      <c r="A66" s="389"/>
      <c r="B66" s="389"/>
      <c r="C66" s="389"/>
      <c r="E66" s="402"/>
      <c r="F66" s="402"/>
      <c r="G66" s="401"/>
      <c r="H66" s="400"/>
      <c r="I66" s="392"/>
    </row>
    <row r="67" spans="1:9" ht="12.75">
      <c r="A67" s="389"/>
      <c r="B67" s="389"/>
      <c r="C67" s="389"/>
      <c r="E67" s="402"/>
      <c r="F67" s="402"/>
      <c r="G67" s="401"/>
      <c r="H67" s="400"/>
      <c r="I67" s="392"/>
    </row>
    <row r="68" spans="1:9" ht="12.75">
      <c r="A68" s="389"/>
      <c r="B68" s="389"/>
      <c r="C68" s="389"/>
      <c r="E68" s="402"/>
      <c r="F68" s="402"/>
      <c r="G68" s="401"/>
      <c r="H68" s="400"/>
      <c r="I68" s="392"/>
    </row>
    <row r="69" spans="1:9" ht="12.75">
      <c r="A69" s="389"/>
      <c r="B69" s="389"/>
      <c r="C69" s="389"/>
      <c r="E69" s="402"/>
      <c r="F69" s="402"/>
      <c r="G69" s="401"/>
      <c r="H69" s="400"/>
      <c r="I69" s="392"/>
    </row>
    <row r="70" spans="1:9" ht="12.75">
      <c r="A70" s="389"/>
      <c r="B70" s="389"/>
      <c r="C70" s="389"/>
      <c r="E70" s="402"/>
      <c r="F70" s="402"/>
      <c r="G70" s="401"/>
      <c r="H70" s="400"/>
      <c r="I70" s="392"/>
    </row>
    <row r="71" spans="1:9" ht="12.75">
      <c r="A71" s="389"/>
      <c r="B71" s="389"/>
      <c r="C71" s="389"/>
      <c r="E71" s="402"/>
      <c r="F71" s="402"/>
      <c r="G71" s="401"/>
      <c r="H71" s="400"/>
      <c r="I71" s="392"/>
    </row>
    <row r="72" spans="1:9" ht="12.75">
      <c r="A72" s="389"/>
      <c r="B72" s="389"/>
      <c r="C72" s="389"/>
      <c r="E72" s="402"/>
      <c r="F72" s="402"/>
      <c r="G72" s="401"/>
      <c r="H72" s="400"/>
      <c r="I72" s="392"/>
    </row>
    <row r="73" spans="1:9" ht="12.75">
      <c r="A73" s="389"/>
      <c r="B73" s="389"/>
      <c r="C73" s="389"/>
      <c r="E73" s="402"/>
      <c r="F73" s="402"/>
      <c r="G73" s="401"/>
      <c r="H73" s="400"/>
      <c r="I73" s="392"/>
    </row>
    <row r="74" spans="1:9" ht="12.75">
      <c r="A74" s="389"/>
      <c r="B74" s="389"/>
      <c r="C74" s="389"/>
      <c r="E74" s="402"/>
      <c r="F74" s="402"/>
      <c r="G74" s="401"/>
      <c r="H74" s="400"/>
      <c r="I74" s="392"/>
    </row>
    <row r="75" spans="1:9" ht="12.75">
      <c r="A75" s="389"/>
      <c r="B75" s="389"/>
      <c r="C75" s="389"/>
      <c r="E75" s="402"/>
      <c r="F75" s="402"/>
      <c r="G75" s="401"/>
      <c r="H75" s="400"/>
      <c r="I75" s="392"/>
    </row>
    <row r="76" spans="1:9" ht="12.75">
      <c r="A76" s="389"/>
      <c r="B76" s="389"/>
      <c r="C76" s="389"/>
      <c r="E76" s="402"/>
      <c r="F76" s="402"/>
      <c r="G76" s="401"/>
      <c r="H76" s="400"/>
      <c r="I76" s="392"/>
    </row>
    <row r="77" spans="1:9" ht="12.75">
      <c r="A77" s="389"/>
      <c r="B77" s="389"/>
      <c r="C77" s="389"/>
      <c r="E77" s="402"/>
      <c r="F77" s="402"/>
      <c r="G77" s="401"/>
      <c r="H77" s="400"/>
      <c r="I77" s="392"/>
    </row>
    <row r="78" spans="1:9" ht="12.75">
      <c r="A78" s="389"/>
      <c r="B78" s="389"/>
      <c r="C78" s="389"/>
      <c r="E78" s="402"/>
      <c r="F78" s="402"/>
      <c r="G78" s="401"/>
      <c r="H78" s="400"/>
      <c r="I78" s="392"/>
    </row>
    <row r="79" spans="1:9" ht="12.75">
      <c r="A79" s="389"/>
      <c r="B79" s="389"/>
      <c r="C79" s="389"/>
      <c r="E79" s="402"/>
      <c r="F79" s="402"/>
      <c r="G79" s="401"/>
      <c r="H79" s="400"/>
      <c r="I79" s="392"/>
    </row>
    <row r="80" spans="1:9" ht="12.75">
      <c r="A80" s="389"/>
      <c r="B80" s="389"/>
      <c r="C80" s="389"/>
      <c r="E80" s="402"/>
      <c r="F80" s="402"/>
      <c r="G80" s="401"/>
      <c r="H80" s="400"/>
      <c r="I80" s="392"/>
    </row>
    <row r="81" spans="1:9" ht="12.75">
      <c r="A81" s="389"/>
      <c r="B81" s="389"/>
      <c r="C81" s="389"/>
      <c r="E81" s="402"/>
      <c r="F81" s="402"/>
      <c r="G81" s="401"/>
      <c r="H81" s="400"/>
      <c r="I81" s="392"/>
    </row>
    <row r="82" spans="1:9" ht="12.75">
      <c r="A82" s="389"/>
      <c r="B82" s="389"/>
      <c r="C82" s="389"/>
      <c r="E82" s="402"/>
      <c r="F82" s="402"/>
      <c r="G82" s="401"/>
      <c r="H82" s="400"/>
      <c r="I82" s="392"/>
    </row>
    <row r="83" spans="1:9" ht="12.75">
      <c r="A83" s="389"/>
      <c r="B83" s="389"/>
      <c r="C83" s="389"/>
      <c r="E83" s="402"/>
      <c r="F83" s="402"/>
      <c r="G83" s="401"/>
      <c r="H83" s="400"/>
      <c r="I83" s="392"/>
    </row>
    <row r="84" spans="1:9" ht="12.75">
      <c r="A84" s="389"/>
      <c r="B84" s="389"/>
      <c r="C84" s="389"/>
      <c r="E84" s="402"/>
      <c r="F84" s="402"/>
      <c r="G84" s="401"/>
      <c r="H84" s="400"/>
      <c r="I84" s="392"/>
    </row>
    <row r="85" spans="1:9" ht="12.75">
      <c r="A85" s="389"/>
      <c r="B85" s="389"/>
      <c r="C85" s="389"/>
      <c r="E85" s="402"/>
      <c r="F85" s="402"/>
      <c r="G85" s="401"/>
      <c r="H85" s="400"/>
      <c r="I85" s="392"/>
    </row>
    <row r="86" spans="1:9" ht="12.75">
      <c r="A86" s="389"/>
      <c r="B86" s="389"/>
      <c r="C86" s="389"/>
      <c r="E86" s="402"/>
      <c r="F86" s="402"/>
      <c r="G86" s="401"/>
      <c r="H86" s="400"/>
      <c r="I86" s="392"/>
    </row>
    <row r="87" spans="1:9" ht="12.75">
      <c r="A87" s="389"/>
      <c r="B87" s="389"/>
      <c r="C87" s="389"/>
      <c r="E87" s="402"/>
      <c r="F87" s="402"/>
      <c r="G87" s="401"/>
      <c r="H87" s="400"/>
      <c r="I87" s="392"/>
    </row>
    <row r="88" spans="1:9" ht="12.75">
      <c r="A88" s="389"/>
      <c r="B88" s="389"/>
      <c r="C88" s="389"/>
      <c r="E88" s="402"/>
      <c r="F88" s="402"/>
      <c r="G88" s="401"/>
      <c r="H88" s="400"/>
      <c r="I88" s="392"/>
    </row>
    <row r="89" spans="1:9" ht="12.75">
      <c r="A89" s="389"/>
      <c r="B89" s="389"/>
      <c r="C89" s="389"/>
      <c r="E89" s="402"/>
      <c r="F89" s="402"/>
      <c r="G89" s="401"/>
      <c r="H89" s="400"/>
      <c r="I89" s="392"/>
    </row>
    <row r="90" spans="1:9" ht="12.75">
      <c r="A90" s="389"/>
      <c r="B90" s="389"/>
      <c r="C90" s="389"/>
      <c r="E90" s="402"/>
      <c r="F90" s="402"/>
      <c r="G90" s="401"/>
      <c r="H90" s="400"/>
      <c r="I90" s="392"/>
    </row>
    <row r="91" spans="1:9" ht="12.75">
      <c r="A91" s="389"/>
      <c r="B91" s="389"/>
      <c r="C91" s="389"/>
      <c r="E91" s="402"/>
      <c r="F91" s="402"/>
      <c r="G91" s="401"/>
      <c r="H91" s="400"/>
      <c r="I91" s="392"/>
    </row>
    <row r="92" spans="1:9" ht="12.75">
      <c r="A92" s="389"/>
      <c r="B92" s="389"/>
      <c r="C92" s="389"/>
      <c r="E92" s="402"/>
      <c r="F92" s="402"/>
      <c r="G92" s="401"/>
      <c r="H92" s="400"/>
      <c r="I92" s="392"/>
    </row>
    <row r="93" spans="1:9" ht="12.75">
      <c r="A93" s="389"/>
      <c r="B93" s="389"/>
      <c r="C93" s="389"/>
      <c r="E93" s="402"/>
      <c r="F93" s="402"/>
      <c r="G93" s="401"/>
      <c r="H93" s="400"/>
      <c r="I93" s="392"/>
    </row>
    <row r="94" spans="1:9" ht="12.75">
      <c r="A94" s="389"/>
      <c r="B94" s="389"/>
      <c r="C94" s="389"/>
      <c r="E94" s="402"/>
      <c r="F94" s="402"/>
      <c r="G94" s="401"/>
      <c r="H94" s="400"/>
      <c r="I94" s="392"/>
    </row>
    <row r="95" spans="1:9" ht="12.75">
      <c r="A95" s="389"/>
      <c r="B95" s="389"/>
      <c r="C95" s="389"/>
      <c r="E95" s="402"/>
      <c r="F95" s="402"/>
      <c r="G95" s="401"/>
      <c r="H95" s="400"/>
      <c r="I95" s="392"/>
    </row>
    <row r="96" spans="1:9" ht="12.75">
      <c r="A96" s="389"/>
      <c r="B96" s="389"/>
      <c r="C96" s="389"/>
      <c r="E96" s="402"/>
      <c r="F96" s="402"/>
      <c r="G96" s="401"/>
      <c r="H96" s="400"/>
      <c r="I96" s="392"/>
    </row>
    <row r="97" spans="1:9" ht="12.75">
      <c r="A97" s="389"/>
      <c r="B97" s="389"/>
      <c r="C97" s="389"/>
      <c r="E97" s="402"/>
      <c r="F97" s="402"/>
      <c r="G97" s="401"/>
      <c r="H97" s="400"/>
      <c r="I97" s="392"/>
    </row>
    <row r="98" spans="1:9" ht="12.75">
      <c r="A98" s="389"/>
      <c r="B98" s="389"/>
      <c r="C98" s="389"/>
      <c r="E98" s="402"/>
      <c r="F98" s="402"/>
      <c r="G98" s="401"/>
      <c r="H98" s="400"/>
      <c r="I98" s="392"/>
    </row>
    <row r="99" spans="1:9" ht="12.75">
      <c r="A99" s="389"/>
      <c r="B99" s="389"/>
      <c r="C99" s="389"/>
      <c r="E99" s="402"/>
      <c r="F99" s="402"/>
      <c r="G99" s="401"/>
      <c r="H99" s="400"/>
      <c r="I99" s="392"/>
    </row>
    <row r="100" spans="1:9" ht="12.75">
      <c r="A100" s="389"/>
      <c r="B100" s="389"/>
      <c r="C100" s="389"/>
      <c r="E100" s="402"/>
      <c r="F100" s="402"/>
      <c r="G100" s="401"/>
      <c r="H100" s="400"/>
      <c r="I100" s="392"/>
    </row>
    <row r="101" spans="1:9" ht="12.75">
      <c r="A101" s="389"/>
      <c r="B101" s="389"/>
      <c r="C101" s="389"/>
      <c r="E101" s="402"/>
      <c r="F101" s="402"/>
      <c r="G101" s="401"/>
      <c r="H101" s="400"/>
      <c r="I101" s="392"/>
    </row>
    <row r="102" spans="1:9" ht="12.75">
      <c r="A102" s="389"/>
      <c r="B102" s="389"/>
      <c r="C102" s="389"/>
      <c r="E102" s="402"/>
      <c r="F102" s="402"/>
      <c r="G102" s="401"/>
      <c r="H102" s="400"/>
      <c r="I102" s="392"/>
    </row>
    <row r="103" spans="1:9" ht="12.75">
      <c r="A103" s="389"/>
      <c r="B103" s="389"/>
      <c r="C103" s="389"/>
      <c r="E103" s="402"/>
      <c r="F103" s="402"/>
      <c r="G103" s="401"/>
      <c r="H103" s="400"/>
      <c r="I103" s="392"/>
    </row>
    <row r="104" spans="1:9" ht="12.75">
      <c r="A104" s="389"/>
      <c r="B104" s="389"/>
      <c r="C104" s="389"/>
      <c r="E104" s="402"/>
      <c r="F104" s="402"/>
      <c r="G104" s="401"/>
      <c r="H104" s="400"/>
      <c r="I104" s="392"/>
    </row>
    <row r="105" spans="1:9" ht="12.75">
      <c r="A105" s="389"/>
      <c r="B105" s="389"/>
      <c r="C105" s="389"/>
      <c r="E105" s="402"/>
      <c r="F105" s="402"/>
      <c r="G105" s="401"/>
      <c r="H105" s="400"/>
      <c r="I105" s="392"/>
    </row>
    <row r="106" spans="1:9" ht="12.75">
      <c r="A106" s="389"/>
      <c r="B106" s="389"/>
      <c r="C106" s="389"/>
      <c r="E106" s="402"/>
      <c r="F106" s="402"/>
      <c r="G106" s="401"/>
      <c r="H106" s="400"/>
      <c r="I106" s="392"/>
    </row>
    <row r="107" spans="1:9" ht="12.75">
      <c r="A107" s="389"/>
      <c r="B107" s="389"/>
      <c r="C107" s="389"/>
      <c r="E107" s="402"/>
      <c r="F107" s="402"/>
      <c r="G107" s="401"/>
      <c r="H107" s="400"/>
      <c r="I107" s="392"/>
    </row>
    <row r="108" spans="1:9" ht="12.75">
      <c r="A108" s="389"/>
      <c r="B108" s="389"/>
      <c r="C108" s="389"/>
      <c r="E108" s="402"/>
      <c r="F108" s="402"/>
      <c r="G108" s="401"/>
      <c r="H108" s="400"/>
      <c r="I108" s="392"/>
    </row>
    <row r="109" spans="1:9" ht="12.75">
      <c r="A109" s="389"/>
      <c r="B109" s="389"/>
      <c r="C109" s="389"/>
      <c r="E109" s="402"/>
      <c r="F109" s="402"/>
      <c r="G109" s="401"/>
      <c r="H109" s="400"/>
      <c r="I109" s="392"/>
    </row>
    <row r="110" spans="1:9" ht="12.75">
      <c r="A110" s="389"/>
      <c r="B110" s="389"/>
      <c r="C110" s="389"/>
      <c r="E110" s="402"/>
      <c r="F110" s="402"/>
      <c r="G110" s="401"/>
      <c r="H110" s="400"/>
      <c r="I110" s="392"/>
    </row>
    <row r="111" spans="1:9" ht="12.75">
      <c r="A111" s="389"/>
      <c r="B111" s="389"/>
      <c r="C111" s="389"/>
      <c r="E111" s="402"/>
      <c r="F111" s="402"/>
      <c r="G111" s="401"/>
      <c r="H111" s="400"/>
      <c r="I111" s="392"/>
    </row>
    <row r="112" spans="1:9" ht="12.75">
      <c r="A112" s="389"/>
      <c r="B112" s="389"/>
      <c r="C112" s="389"/>
      <c r="E112" s="402"/>
      <c r="F112" s="402"/>
      <c r="G112" s="401"/>
      <c r="H112" s="400"/>
      <c r="I112" s="392"/>
    </row>
    <row r="113" spans="1:9" ht="12.75">
      <c r="A113" s="389"/>
      <c r="B113" s="389"/>
      <c r="C113" s="389"/>
      <c r="E113" s="402"/>
      <c r="F113" s="402"/>
      <c r="G113" s="401"/>
      <c r="H113" s="400"/>
      <c r="I113" s="392"/>
    </row>
    <row r="114" spans="1:9" ht="12.75">
      <c r="A114" s="389"/>
      <c r="B114" s="389"/>
      <c r="C114" s="389"/>
      <c r="E114" s="402"/>
      <c r="F114" s="402"/>
      <c r="G114" s="401"/>
      <c r="H114" s="400"/>
      <c r="I114" s="392"/>
    </row>
    <row r="115" spans="1:9" ht="12.75">
      <c r="A115" s="389"/>
      <c r="B115" s="389"/>
      <c r="C115" s="389"/>
      <c r="E115" s="402"/>
      <c r="F115" s="402"/>
      <c r="G115" s="401"/>
      <c r="H115" s="400"/>
      <c r="I115" s="392"/>
    </row>
    <row r="116" spans="1:9" ht="12.75">
      <c r="A116" s="389"/>
      <c r="B116" s="389"/>
      <c r="C116" s="389"/>
      <c r="E116" s="402"/>
      <c r="F116" s="402"/>
      <c r="G116" s="401"/>
      <c r="H116" s="400"/>
      <c r="I116" s="392"/>
    </row>
    <row r="117" spans="1:9" ht="12.75">
      <c r="A117" s="389"/>
      <c r="B117" s="389"/>
      <c r="C117" s="389"/>
      <c r="E117" s="402"/>
      <c r="F117" s="402"/>
      <c r="G117" s="401"/>
      <c r="H117" s="400"/>
      <c r="I117" s="392"/>
    </row>
    <row r="118" spans="1:9" ht="12.75">
      <c r="A118" s="389"/>
      <c r="B118" s="389"/>
      <c r="C118" s="389"/>
      <c r="E118" s="402"/>
      <c r="F118" s="402"/>
      <c r="G118" s="401"/>
      <c r="H118" s="400"/>
      <c r="I118" s="392"/>
    </row>
    <row r="119" spans="1:9" ht="12.75">
      <c r="A119" s="389"/>
      <c r="B119" s="389"/>
      <c r="C119" s="389"/>
      <c r="E119" s="402"/>
      <c r="F119" s="402"/>
      <c r="G119" s="401"/>
      <c r="H119" s="400"/>
      <c r="I119" s="392"/>
    </row>
    <row r="120" spans="1:9" ht="12.75">
      <c r="A120" s="389"/>
      <c r="B120" s="389"/>
      <c r="C120" s="389"/>
      <c r="E120" s="402"/>
      <c r="F120" s="402"/>
      <c r="G120" s="401"/>
      <c r="H120" s="400"/>
      <c r="I120" s="392"/>
    </row>
    <row r="121" spans="1:9" ht="12.75">
      <c r="A121" s="389"/>
      <c r="B121" s="389"/>
      <c r="C121" s="389"/>
      <c r="E121" s="402"/>
      <c r="F121" s="402"/>
      <c r="G121" s="401"/>
      <c r="H121" s="400"/>
      <c r="I121" s="392"/>
    </row>
    <row r="122" spans="1:9" ht="12.75">
      <c r="A122" s="389"/>
      <c r="B122" s="389"/>
      <c r="C122" s="389"/>
      <c r="E122" s="402"/>
      <c r="F122" s="402"/>
      <c r="G122" s="401"/>
      <c r="H122" s="400"/>
      <c r="I122" s="392"/>
    </row>
    <row r="123" spans="1:9" ht="12.75">
      <c r="A123" s="389"/>
      <c r="B123" s="389"/>
      <c r="C123" s="389"/>
      <c r="E123" s="402"/>
      <c r="F123" s="402"/>
      <c r="G123" s="401"/>
      <c r="H123" s="400"/>
      <c r="I123" s="392"/>
    </row>
    <row r="124" spans="1:9" ht="12.75">
      <c r="A124" s="389"/>
      <c r="B124" s="389"/>
      <c r="C124" s="389"/>
      <c r="E124" s="402"/>
      <c r="F124" s="402"/>
      <c r="G124" s="401"/>
      <c r="H124" s="400"/>
      <c r="I124" s="392"/>
    </row>
    <row r="125" spans="1:9" ht="12.75">
      <c r="A125" s="389"/>
      <c r="B125" s="389"/>
      <c r="C125" s="389"/>
      <c r="E125" s="402"/>
      <c r="F125" s="402"/>
      <c r="G125" s="401"/>
      <c r="H125" s="400"/>
      <c r="I125" s="392"/>
    </row>
    <row r="126" spans="1:9" ht="12.75">
      <c r="A126" s="389"/>
      <c r="B126" s="389"/>
      <c r="C126" s="389"/>
      <c r="E126" s="402"/>
      <c r="F126" s="402"/>
      <c r="G126" s="401"/>
      <c r="H126" s="400"/>
      <c r="I126" s="392"/>
    </row>
    <row r="127" spans="1:9" ht="12.75">
      <c r="A127" s="389"/>
      <c r="B127" s="389"/>
      <c r="C127" s="389"/>
      <c r="E127" s="402"/>
      <c r="F127" s="402"/>
      <c r="G127" s="401"/>
      <c r="H127" s="400"/>
      <c r="I127" s="392"/>
    </row>
    <row r="128" spans="1:9" ht="12.75">
      <c r="A128" s="389"/>
      <c r="B128" s="389"/>
      <c r="C128" s="389"/>
      <c r="E128" s="402"/>
      <c r="F128" s="402"/>
      <c r="G128" s="401"/>
      <c r="H128" s="400"/>
      <c r="I128" s="392"/>
    </row>
    <row r="129" spans="1:9" ht="12.75">
      <c r="A129" s="389"/>
      <c r="B129" s="389"/>
      <c r="C129" s="389"/>
      <c r="E129" s="402"/>
      <c r="F129" s="402"/>
      <c r="G129" s="401"/>
      <c r="H129" s="400"/>
      <c r="I129" s="392"/>
    </row>
    <row r="130" spans="1:9" ht="12.75">
      <c r="A130" s="389"/>
      <c r="B130" s="389"/>
      <c r="C130" s="389"/>
      <c r="E130" s="402"/>
      <c r="F130" s="402"/>
      <c r="G130" s="401"/>
      <c r="H130" s="400"/>
      <c r="I130" s="392"/>
    </row>
    <row r="131" spans="1:9" ht="12.75">
      <c r="A131" s="389"/>
      <c r="B131" s="389"/>
      <c r="C131" s="389"/>
      <c r="E131" s="402"/>
      <c r="F131" s="402"/>
      <c r="G131" s="401"/>
      <c r="H131" s="400"/>
      <c r="I131" s="392"/>
    </row>
    <row r="132" spans="1:9" ht="12.75">
      <c r="A132" s="389"/>
      <c r="B132" s="389"/>
      <c r="C132" s="389"/>
      <c r="E132" s="402"/>
      <c r="F132" s="402"/>
      <c r="G132" s="401"/>
      <c r="H132" s="400"/>
      <c r="I132" s="392"/>
    </row>
    <row r="133" spans="1:9" ht="12.75">
      <c r="A133" s="389"/>
      <c r="B133" s="389"/>
      <c r="C133" s="389"/>
      <c r="E133" s="402"/>
      <c r="F133" s="402"/>
      <c r="G133" s="401"/>
      <c r="H133" s="400"/>
      <c r="I133" s="392"/>
    </row>
    <row r="134" spans="1:9" ht="12.75">
      <c r="A134" s="389"/>
      <c r="B134" s="389"/>
      <c r="C134" s="389"/>
      <c r="E134" s="402"/>
      <c r="F134" s="402"/>
      <c r="G134" s="401"/>
      <c r="H134" s="400"/>
      <c r="I134" s="392"/>
    </row>
    <row r="135" spans="1:9" ht="12.75">
      <c r="A135" s="389"/>
      <c r="B135" s="389"/>
      <c r="C135" s="389"/>
      <c r="E135" s="402"/>
      <c r="F135" s="402"/>
      <c r="G135" s="401"/>
      <c r="H135" s="400"/>
      <c r="I135" s="392"/>
    </row>
    <row r="136" spans="1:9" ht="12.75">
      <c r="A136" s="389"/>
      <c r="B136" s="389"/>
      <c r="C136" s="389"/>
      <c r="E136" s="402"/>
      <c r="F136" s="402"/>
      <c r="G136" s="401"/>
      <c r="H136" s="400"/>
      <c r="I136" s="392"/>
    </row>
    <row r="137" spans="1:9" ht="12.75">
      <c r="A137" s="389"/>
      <c r="B137" s="389"/>
      <c r="C137" s="389"/>
      <c r="E137" s="402"/>
      <c r="F137" s="402"/>
      <c r="G137" s="401"/>
      <c r="H137" s="400"/>
      <c r="I137" s="392"/>
    </row>
    <row r="138" spans="1:9" ht="12.75">
      <c r="A138" s="389"/>
      <c r="B138" s="389"/>
      <c r="C138" s="389"/>
      <c r="E138" s="402"/>
      <c r="F138" s="402"/>
      <c r="G138" s="401"/>
      <c r="H138" s="400"/>
      <c r="I138" s="392"/>
    </row>
    <row r="139" spans="1:9" ht="12.75">
      <c r="A139" s="389"/>
      <c r="B139" s="389"/>
      <c r="C139" s="389"/>
      <c r="E139" s="402"/>
      <c r="F139" s="402"/>
      <c r="G139" s="401"/>
      <c r="H139" s="400"/>
      <c r="I139" s="392"/>
    </row>
    <row r="140" spans="1:9" ht="12.75">
      <c r="A140" s="389"/>
      <c r="B140" s="389"/>
      <c r="C140" s="389"/>
      <c r="E140" s="402"/>
      <c r="F140" s="402"/>
      <c r="G140" s="401"/>
      <c r="H140" s="400"/>
      <c r="I140" s="392"/>
    </row>
    <row r="141" spans="1:9" ht="12.75">
      <c r="A141" s="389"/>
      <c r="B141" s="389"/>
      <c r="C141" s="389"/>
      <c r="E141" s="402"/>
      <c r="F141" s="402"/>
      <c r="G141" s="401"/>
      <c r="H141" s="400"/>
      <c r="I141" s="392"/>
    </row>
    <row r="142" spans="1:9" ht="12.75">
      <c r="A142" s="389"/>
      <c r="B142" s="389"/>
      <c r="C142" s="389"/>
      <c r="E142" s="402"/>
      <c r="F142" s="402"/>
      <c r="G142" s="401"/>
      <c r="H142" s="400"/>
      <c r="I142" s="392"/>
    </row>
    <row r="143" spans="1:9" ht="12.75">
      <c r="A143" s="389"/>
      <c r="B143" s="389"/>
      <c r="C143" s="389"/>
      <c r="E143" s="402"/>
      <c r="F143" s="402"/>
      <c r="G143" s="401"/>
      <c r="H143" s="400"/>
      <c r="I143" s="392"/>
    </row>
    <row r="144" spans="1:9" ht="12.75">
      <c r="A144" s="389"/>
      <c r="B144" s="389"/>
      <c r="C144" s="389"/>
      <c r="E144" s="402"/>
      <c r="F144" s="402"/>
      <c r="G144" s="401"/>
      <c r="H144" s="400"/>
      <c r="I144" s="392"/>
    </row>
    <row r="145" spans="1:9" ht="12.75">
      <c r="A145" s="389"/>
      <c r="B145" s="389"/>
      <c r="C145" s="389"/>
      <c r="E145" s="402"/>
      <c r="F145" s="402"/>
      <c r="G145" s="401"/>
      <c r="H145" s="400"/>
      <c r="I145" s="392"/>
    </row>
    <row r="146" spans="1:9" ht="12.75">
      <c r="A146" s="389"/>
      <c r="B146" s="389"/>
      <c r="C146" s="389"/>
      <c r="E146" s="402"/>
      <c r="F146" s="402"/>
      <c r="G146" s="401"/>
      <c r="H146" s="400"/>
      <c r="I146" s="392"/>
    </row>
    <row r="147" spans="1:9" ht="12.75">
      <c r="A147" s="389"/>
      <c r="B147" s="389"/>
      <c r="C147" s="389"/>
      <c r="E147" s="402"/>
      <c r="F147" s="402"/>
      <c r="G147" s="401"/>
      <c r="H147" s="400"/>
      <c r="I147" s="392"/>
    </row>
    <row r="148" spans="1:9" ht="12.75">
      <c r="A148" s="389"/>
      <c r="B148" s="389"/>
      <c r="C148" s="389"/>
      <c r="E148" s="402"/>
      <c r="F148" s="402"/>
      <c r="G148" s="401"/>
      <c r="H148" s="400"/>
      <c r="I148" s="392"/>
    </row>
    <row r="149" spans="1:9" ht="12.75">
      <c r="A149" s="389"/>
      <c r="B149" s="389"/>
      <c r="C149" s="389"/>
      <c r="E149" s="402"/>
      <c r="F149" s="402"/>
      <c r="G149" s="401"/>
      <c r="H149" s="400"/>
      <c r="I149" s="392"/>
    </row>
    <row r="150" spans="1:9" ht="12.75">
      <c r="A150" s="389"/>
      <c r="B150" s="389"/>
      <c r="C150" s="389"/>
      <c r="E150" s="402"/>
      <c r="F150" s="402"/>
      <c r="G150" s="401"/>
      <c r="H150" s="400"/>
      <c r="I150" s="392"/>
    </row>
    <row r="151" spans="1:9" ht="12.75">
      <c r="A151" s="389"/>
      <c r="B151" s="389"/>
      <c r="C151" s="389"/>
      <c r="E151" s="402"/>
      <c r="F151" s="402"/>
      <c r="G151" s="401"/>
      <c r="H151" s="400"/>
      <c r="I151" s="392"/>
    </row>
    <row r="152" spans="1:9" ht="12.75">
      <c r="A152" s="389"/>
      <c r="B152" s="389"/>
      <c r="C152" s="389"/>
      <c r="E152" s="402"/>
      <c r="F152" s="402"/>
      <c r="G152" s="401"/>
      <c r="H152" s="400"/>
      <c r="I152" s="392"/>
    </row>
    <row r="153" spans="1:9" ht="12.75">
      <c r="A153" s="389"/>
      <c r="B153" s="389"/>
      <c r="C153" s="389"/>
      <c r="E153" s="402"/>
      <c r="F153" s="402"/>
      <c r="G153" s="401"/>
      <c r="H153" s="400"/>
      <c r="I153" s="392"/>
    </row>
    <row r="154" spans="1:9" ht="12.75">
      <c r="A154" s="389"/>
      <c r="B154" s="389"/>
      <c r="C154" s="389"/>
      <c r="E154" s="402"/>
      <c r="F154" s="402"/>
      <c r="G154" s="401"/>
      <c r="H154" s="400"/>
      <c r="I154" s="392"/>
    </row>
    <row r="155" spans="1:9" ht="12.75">
      <c r="A155" s="389"/>
      <c r="B155" s="389"/>
      <c r="C155" s="389"/>
      <c r="E155" s="402"/>
      <c r="F155" s="402"/>
      <c r="G155" s="401"/>
      <c r="H155" s="400"/>
      <c r="I155" s="392"/>
    </row>
    <row r="156" spans="1:9" ht="12.75">
      <c r="A156" s="389"/>
      <c r="B156" s="389"/>
      <c r="C156" s="389"/>
      <c r="E156" s="402"/>
      <c r="F156" s="402"/>
      <c r="G156" s="401"/>
      <c r="H156" s="400"/>
      <c r="I156" s="392"/>
    </row>
    <row r="157" spans="1:9" ht="12.75">
      <c r="A157" s="389"/>
      <c r="B157" s="389"/>
      <c r="C157" s="389"/>
      <c r="E157" s="402"/>
      <c r="F157" s="402"/>
      <c r="G157" s="401"/>
      <c r="H157" s="400"/>
      <c r="I157" s="392"/>
    </row>
    <row r="158" spans="1:9" ht="12.75">
      <c r="A158" s="389"/>
      <c r="B158" s="389"/>
      <c r="C158" s="389"/>
      <c r="E158" s="402"/>
      <c r="F158" s="402"/>
      <c r="G158" s="401"/>
      <c r="H158" s="400"/>
      <c r="I158" s="392"/>
    </row>
    <row r="159" spans="1:9" ht="12.75">
      <c r="A159" s="389"/>
      <c r="B159" s="389"/>
      <c r="C159" s="389"/>
      <c r="E159" s="402"/>
      <c r="F159" s="402"/>
      <c r="G159" s="401"/>
      <c r="H159" s="400"/>
      <c r="I159" s="392"/>
    </row>
    <row r="160" spans="1:9" ht="12.75">
      <c r="A160" s="389"/>
      <c r="B160" s="389"/>
      <c r="C160" s="389"/>
      <c r="E160" s="402"/>
      <c r="F160" s="402"/>
      <c r="G160" s="401"/>
      <c r="H160" s="400"/>
      <c r="I160" s="392"/>
    </row>
    <row r="161" spans="1:9" ht="12.75">
      <c r="A161" s="389"/>
      <c r="B161" s="389"/>
      <c r="C161" s="389"/>
      <c r="E161" s="402"/>
      <c r="F161" s="402"/>
      <c r="G161" s="401"/>
      <c r="H161" s="400"/>
      <c r="I161" s="392"/>
    </row>
    <row r="162" spans="1:9" ht="12.75">
      <c r="A162" s="389"/>
      <c r="B162" s="389"/>
      <c r="C162" s="389"/>
      <c r="E162" s="402"/>
      <c r="F162" s="402"/>
      <c r="G162" s="401"/>
      <c r="H162" s="400"/>
      <c r="I162" s="392"/>
    </row>
    <row r="163" spans="1:9" ht="12.75">
      <c r="A163" s="389"/>
      <c r="B163" s="389"/>
      <c r="C163" s="389"/>
      <c r="E163" s="402"/>
      <c r="F163" s="402"/>
      <c r="G163" s="401"/>
      <c r="H163" s="400"/>
      <c r="I163" s="392"/>
    </row>
    <row r="164" spans="1:9" ht="12.75">
      <c r="A164" s="389"/>
      <c r="B164" s="389"/>
      <c r="C164" s="389"/>
      <c r="E164" s="402"/>
      <c r="F164" s="402"/>
      <c r="G164" s="401"/>
      <c r="H164" s="400"/>
      <c r="I164" s="392"/>
    </row>
    <row r="165" spans="1:9" ht="12.75">
      <c r="A165" s="389"/>
      <c r="B165" s="389"/>
      <c r="C165" s="389"/>
      <c r="E165" s="402"/>
      <c r="F165" s="402"/>
      <c r="G165" s="401"/>
      <c r="H165" s="400"/>
      <c r="I165" s="392"/>
    </row>
    <row r="166" spans="1:9" ht="12.75">
      <c r="A166" s="389"/>
      <c r="B166" s="389"/>
      <c r="C166" s="389"/>
      <c r="E166" s="402"/>
      <c r="F166" s="402"/>
      <c r="G166" s="401"/>
      <c r="H166" s="400"/>
      <c r="I166" s="392"/>
    </row>
    <row r="167" spans="1:9" ht="12.75">
      <c r="A167" s="389"/>
      <c r="B167" s="389"/>
      <c r="C167" s="389"/>
      <c r="E167" s="402"/>
      <c r="F167" s="402"/>
      <c r="G167" s="401"/>
      <c r="H167" s="400"/>
      <c r="I167" s="392"/>
    </row>
    <row r="168" spans="1:9" ht="12.75">
      <c r="A168" s="389"/>
      <c r="B168" s="389"/>
      <c r="C168" s="389"/>
      <c r="E168" s="402"/>
      <c r="F168" s="402"/>
      <c r="G168" s="401"/>
      <c r="H168" s="400"/>
      <c r="I168" s="392"/>
    </row>
    <row r="169" spans="1:9" ht="12.75">
      <c r="A169" s="389"/>
      <c r="B169" s="389"/>
      <c r="C169" s="389"/>
      <c r="E169" s="402"/>
      <c r="F169" s="402"/>
      <c r="G169" s="401"/>
      <c r="H169" s="400"/>
      <c r="I169" s="392"/>
    </row>
    <row r="170" spans="1:9" ht="12.75">
      <c r="A170" s="389"/>
      <c r="B170" s="389"/>
      <c r="C170" s="389"/>
      <c r="E170" s="402"/>
      <c r="F170" s="402"/>
      <c r="G170" s="401"/>
      <c r="H170" s="400"/>
      <c r="I170" s="392"/>
    </row>
    <row r="171" spans="1:9" ht="12.75">
      <c r="A171" s="389"/>
      <c r="B171" s="389"/>
      <c r="C171" s="389"/>
      <c r="E171" s="402"/>
      <c r="F171" s="402"/>
      <c r="G171" s="401"/>
      <c r="H171" s="400"/>
      <c r="I171" s="392"/>
    </row>
    <row r="172" spans="1:9" ht="12.75">
      <c r="A172" s="389"/>
      <c r="B172" s="389"/>
      <c r="C172" s="389"/>
      <c r="E172" s="402"/>
      <c r="F172" s="402"/>
      <c r="G172" s="401"/>
      <c r="H172" s="400"/>
      <c r="I172" s="392"/>
    </row>
    <row r="173" spans="1:9" ht="12.75">
      <c r="A173" s="389"/>
      <c r="B173" s="389"/>
      <c r="C173" s="389"/>
      <c r="E173" s="402"/>
      <c r="F173" s="402"/>
      <c r="G173" s="401"/>
      <c r="H173" s="400"/>
      <c r="I173" s="392"/>
    </row>
    <row r="174" spans="1:9" ht="12.75">
      <c r="A174" s="389"/>
      <c r="B174" s="389"/>
      <c r="C174" s="389"/>
      <c r="E174" s="402"/>
      <c r="F174" s="402"/>
      <c r="G174" s="401"/>
      <c r="H174" s="400"/>
      <c r="I174" s="392"/>
    </row>
    <row r="175" spans="1:9" ht="12.75">
      <c r="A175" s="389"/>
      <c r="B175" s="389"/>
      <c r="C175" s="389"/>
      <c r="E175" s="402"/>
      <c r="F175" s="402"/>
      <c r="G175" s="401"/>
      <c r="H175" s="400"/>
      <c r="I175" s="392"/>
    </row>
    <row r="176" spans="1:9" ht="12.75">
      <c r="A176" s="389"/>
      <c r="B176" s="389"/>
      <c r="C176" s="389"/>
      <c r="E176" s="402"/>
      <c r="F176" s="402"/>
      <c r="G176" s="401"/>
      <c r="H176" s="400"/>
      <c r="I176" s="392"/>
    </row>
    <row r="177" spans="1:9" ht="12.75">
      <c r="A177" s="389"/>
      <c r="B177" s="389"/>
      <c r="C177" s="389"/>
      <c r="E177" s="402"/>
      <c r="F177" s="402"/>
      <c r="G177" s="401"/>
      <c r="H177" s="400"/>
      <c r="I177" s="392"/>
    </row>
    <row r="178" spans="1:9" ht="12.75">
      <c r="A178" s="389"/>
      <c r="B178" s="389"/>
      <c r="C178" s="389"/>
      <c r="E178" s="402"/>
      <c r="F178" s="402"/>
      <c r="G178" s="401"/>
      <c r="H178" s="400"/>
      <c r="I178" s="392"/>
    </row>
    <row r="179" spans="1:9" ht="12.75">
      <c r="A179" s="389"/>
      <c r="B179" s="389"/>
      <c r="C179" s="389"/>
      <c r="E179" s="402"/>
      <c r="F179" s="402"/>
      <c r="G179" s="401"/>
      <c r="H179" s="400"/>
      <c r="I179" s="392"/>
    </row>
    <row r="180" spans="1:9" ht="12.75">
      <c r="A180" s="389"/>
      <c r="B180" s="389"/>
      <c r="C180" s="389"/>
      <c r="E180" s="402"/>
      <c r="F180" s="402"/>
      <c r="G180" s="401"/>
      <c r="H180" s="400"/>
      <c r="I180" s="392"/>
    </row>
    <row r="181" spans="1:9" ht="12.75">
      <c r="A181" s="389"/>
      <c r="B181" s="389"/>
      <c r="C181" s="389"/>
      <c r="E181" s="402"/>
      <c r="F181" s="402"/>
      <c r="G181" s="401"/>
      <c r="H181" s="400"/>
      <c r="I181" s="392"/>
    </row>
    <row r="182" spans="1:9" ht="12.75">
      <c r="A182" s="389"/>
      <c r="B182" s="389"/>
      <c r="C182" s="389"/>
      <c r="E182" s="402"/>
      <c r="F182" s="402"/>
      <c r="G182" s="401"/>
      <c r="H182" s="400"/>
      <c r="I182" s="392"/>
    </row>
    <row r="183" spans="1:9" ht="12.75">
      <c r="A183" s="389"/>
      <c r="B183" s="389"/>
      <c r="C183" s="389"/>
      <c r="E183" s="402"/>
      <c r="F183" s="402"/>
      <c r="G183" s="401"/>
      <c r="H183" s="400"/>
      <c r="I183" s="392"/>
    </row>
    <row r="184" spans="1:9" ht="12.75">
      <c r="A184" s="389"/>
      <c r="B184" s="389"/>
      <c r="C184" s="389"/>
      <c r="E184" s="402"/>
      <c r="F184" s="402"/>
      <c r="G184" s="401"/>
      <c r="H184" s="400"/>
      <c r="I184" s="392"/>
    </row>
    <row r="185" spans="1:9" ht="12.75">
      <c r="A185" s="389"/>
      <c r="B185" s="389"/>
      <c r="C185" s="389"/>
      <c r="E185" s="402"/>
      <c r="F185" s="402"/>
      <c r="G185" s="401"/>
      <c r="H185" s="400"/>
      <c r="I185" s="392"/>
    </row>
    <row r="186" spans="1:9" ht="12.75">
      <c r="A186" s="389"/>
      <c r="B186" s="389"/>
      <c r="C186" s="389"/>
      <c r="E186" s="402"/>
      <c r="F186" s="402"/>
      <c r="G186" s="401"/>
      <c r="H186" s="400"/>
      <c r="I186" s="392"/>
    </row>
    <row r="187" spans="1:9" ht="12.75">
      <c r="A187" s="389"/>
      <c r="B187" s="389"/>
      <c r="C187" s="389"/>
      <c r="E187" s="402"/>
      <c r="F187" s="402"/>
      <c r="G187" s="401"/>
      <c r="H187" s="400"/>
      <c r="I187" s="392"/>
    </row>
    <row r="188" spans="1:9" ht="12.75">
      <c r="A188" s="389"/>
      <c r="B188" s="389"/>
      <c r="C188" s="389"/>
      <c r="E188" s="402"/>
      <c r="F188" s="402"/>
      <c r="G188" s="401"/>
      <c r="H188" s="400"/>
      <c r="I188" s="392"/>
    </row>
    <row r="189" spans="1:9" ht="12.75">
      <c r="A189" s="389"/>
      <c r="B189" s="389"/>
      <c r="C189" s="389"/>
      <c r="E189" s="402"/>
      <c r="F189" s="402"/>
      <c r="G189" s="401"/>
      <c r="H189" s="400"/>
      <c r="I189" s="392"/>
    </row>
    <row r="190" spans="1:9" ht="12.75">
      <c r="A190" s="389"/>
      <c r="B190" s="389"/>
      <c r="C190" s="389"/>
      <c r="E190" s="402"/>
      <c r="F190" s="402"/>
      <c r="G190" s="401"/>
      <c r="H190" s="400"/>
      <c r="I190" s="392"/>
    </row>
    <row r="191" spans="1:9" ht="12.75">
      <c r="A191" s="389"/>
      <c r="B191" s="389"/>
      <c r="C191" s="389"/>
      <c r="E191" s="402"/>
      <c r="F191" s="402"/>
      <c r="G191" s="401"/>
      <c r="H191" s="400"/>
      <c r="I191" s="392"/>
    </row>
    <row r="192" spans="1:9" ht="12.75">
      <c r="A192" s="389"/>
      <c r="B192" s="389"/>
      <c r="C192" s="389"/>
      <c r="E192" s="402"/>
      <c r="F192" s="402"/>
      <c r="G192" s="401"/>
      <c r="H192" s="400"/>
      <c r="I192" s="392"/>
    </row>
    <row r="193" spans="1:9" ht="12.75">
      <c r="A193" s="389"/>
      <c r="B193" s="389"/>
      <c r="C193" s="389"/>
      <c r="E193" s="402"/>
      <c r="F193" s="402"/>
      <c r="G193" s="401"/>
      <c r="H193" s="400"/>
      <c r="I193" s="392"/>
    </row>
    <row r="194" spans="1:9" ht="12.75">
      <c r="A194" s="389"/>
      <c r="B194" s="389"/>
      <c r="C194" s="389"/>
      <c r="E194" s="402"/>
      <c r="F194" s="402"/>
      <c r="G194" s="401"/>
      <c r="H194" s="400"/>
      <c r="I194" s="392"/>
    </row>
    <row r="195" spans="1:9" ht="12.75">
      <c r="A195" s="389"/>
      <c r="B195" s="389"/>
      <c r="C195" s="389"/>
      <c r="E195" s="402"/>
      <c r="F195" s="402"/>
      <c r="G195" s="401"/>
      <c r="H195" s="400"/>
      <c r="I195" s="392"/>
    </row>
    <row r="196" spans="1:9" ht="12.75">
      <c r="A196" s="389"/>
      <c r="B196" s="389"/>
      <c r="C196" s="389"/>
      <c r="E196" s="402"/>
      <c r="F196" s="402"/>
      <c r="G196" s="401"/>
      <c r="H196" s="400"/>
      <c r="I196" s="392"/>
    </row>
    <row r="197" spans="1:9" ht="12.75">
      <c r="A197" s="389"/>
      <c r="B197" s="389"/>
      <c r="C197" s="389"/>
      <c r="E197" s="402"/>
      <c r="F197" s="402"/>
      <c r="G197" s="401"/>
      <c r="H197" s="400"/>
      <c r="I197" s="392"/>
    </row>
    <row r="198" spans="1:9" ht="12.75">
      <c r="A198" s="389"/>
      <c r="B198" s="389"/>
      <c r="C198" s="389"/>
      <c r="E198" s="402"/>
      <c r="F198" s="402"/>
      <c r="G198" s="401"/>
      <c r="H198" s="400"/>
      <c r="I198" s="392"/>
    </row>
    <row r="199" spans="1:9" ht="12.75">
      <c r="A199" s="389"/>
      <c r="B199" s="389"/>
      <c r="C199" s="389"/>
      <c r="E199" s="402"/>
      <c r="F199" s="402"/>
      <c r="G199" s="401"/>
      <c r="H199" s="400"/>
      <c r="I199" s="392"/>
    </row>
    <row r="200" spans="1:9" ht="12.75">
      <c r="A200" s="389"/>
      <c r="B200" s="389"/>
      <c r="C200" s="389"/>
      <c r="E200" s="402"/>
      <c r="F200" s="402"/>
      <c r="G200" s="401"/>
      <c r="H200" s="400"/>
      <c r="I200" s="392"/>
    </row>
    <row r="201" spans="1:9" ht="12.75">
      <c r="A201" s="389"/>
      <c r="B201" s="389"/>
      <c r="C201" s="389"/>
      <c r="E201" s="402"/>
      <c r="F201" s="402"/>
      <c r="G201" s="401"/>
      <c r="H201" s="400"/>
      <c r="I201" s="392"/>
    </row>
    <row r="202" spans="1:9" ht="12.75">
      <c r="A202" s="389"/>
      <c r="B202" s="389"/>
      <c r="C202" s="389"/>
      <c r="E202" s="402"/>
      <c r="F202" s="402"/>
      <c r="G202" s="401"/>
      <c r="H202" s="400"/>
      <c r="I202" s="392"/>
    </row>
    <row r="203" spans="1:9" ht="12.75">
      <c r="A203" s="389"/>
      <c r="B203" s="389"/>
      <c r="C203" s="389"/>
      <c r="E203" s="402"/>
      <c r="F203" s="402"/>
      <c r="G203" s="401"/>
      <c r="H203" s="400"/>
      <c r="I203" s="392"/>
    </row>
    <row r="204" spans="1:9" ht="12.75">
      <c r="A204" s="389"/>
      <c r="B204" s="389"/>
      <c r="C204" s="389"/>
      <c r="E204" s="402"/>
      <c r="F204" s="402"/>
      <c r="G204" s="401"/>
      <c r="H204" s="400"/>
      <c r="I204" s="392"/>
    </row>
    <row r="205" spans="1:9" ht="12.75">
      <c r="A205" s="389"/>
      <c r="B205" s="389"/>
      <c r="C205" s="389"/>
      <c r="E205" s="402"/>
      <c r="F205" s="402"/>
      <c r="G205" s="401"/>
      <c r="H205" s="400"/>
      <c r="I205" s="392"/>
    </row>
    <row r="206" spans="1:9" ht="12.75">
      <c r="A206" s="389"/>
      <c r="B206" s="389"/>
      <c r="C206" s="389"/>
      <c r="E206" s="402"/>
      <c r="F206" s="402"/>
      <c r="G206" s="401"/>
      <c r="H206" s="400"/>
      <c r="I206" s="392"/>
    </row>
    <row r="207" spans="1:9" ht="12.75">
      <c r="A207" s="389"/>
      <c r="B207" s="389"/>
      <c r="C207" s="389"/>
      <c r="E207" s="402"/>
      <c r="F207" s="402"/>
      <c r="G207" s="401"/>
      <c r="H207" s="400"/>
      <c r="I207" s="392"/>
    </row>
    <row r="208" spans="1:9" ht="12.75">
      <c r="A208" s="389"/>
      <c r="B208" s="389"/>
      <c r="C208" s="389"/>
      <c r="E208" s="402"/>
      <c r="F208" s="402"/>
      <c r="G208" s="401"/>
      <c r="H208" s="400"/>
      <c r="I208" s="392"/>
    </row>
    <row r="209" spans="1:9" ht="12.75">
      <c r="A209" s="389"/>
      <c r="B209" s="389"/>
      <c r="C209" s="389"/>
      <c r="E209" s="402"/>
      <c r="F209" s="402"/>
      <c r="G209" s="401"/>
      <c r="H209" s="400"/>
      <c r="I209" s="392"/>
    </row>
    <row r="210" spans="1:9" ht="12.75">
      <c r="A210" s="389"/>
      <c r="B210" s="389"/>
      <c r="C210" s="389"/>
      <c r="E210" s="402"/>
      <c r="F210" s="402"/>
      <c r="G210" s="401"/>
      <c r="H210" s="400"/>
      <c r="I210" s="392"/>
    </row>
    <row r="211" spans="1:9" ht="12.75">
      <c r="A211" s="389"/>
      <c r="B211" s="389"/>
      <c r="C211" s="389"/>
      <c r="E211" s="402"/>
      <c r="F211" s="402"/>
      <c r="G211" s="401"/>
      <c r="H211" s="400"/>
      <c r="I211" s="392"/>
    </row>
    <row r="212" spans="1:9" ht="12.75">
      <c r="A212" s="389"/>
      <c r="B212" s="389"/>
      <c r="C212" s="389"/>
      <c r="E212" s="402"/>
      <c r="F212" s="402"/>
      <c r="G212" s="401"/>
      <c r="H212" s="400"/>
      <c r="I212" s="392"/>
    </row>
    <row r="213" spans="1:9" ht="12.75">
      <c r="A213" s="389"/>
      <c r="B213" s="389"/>
      <c r="C213" s="389"/>
      <c r="E213" s="402"/>
      <c r="F213" s="402"/>
      <c r="G213" s="401"/>
      <c r="H213" s="400"/>
      <c r="I213" s="392"/>
    </row>
    <row r="214" spans="1:9" ht="12.75">
      <c r="A214" s="389"/>
      <c r="B214" s="389"/>
      <c r="C214" s="389"/>
      <c r="E214" s="402"/>
      <c r="F214" s="402"/>
      <c r="G214" s="401"/>
      <c r="H214" s="400"/>
      <c r="I214" s="392"/>
    </row>
    <row r="215" spans="1:9" ht="12.75">
      <c r="A215" s="389"/>
      <c r="B215" s="389"/>
      <c r="C215" s="389"/>
      <c r="E215" s="402"/>
      <c r="F215" s="402"/>
      <c r="G215" s="401"/>
      <c r="H215" s="400"/>
      <c r="I215" s="392"/>
    </row>
    <row r="216" spans="1:9" ht="12.75">
      <c r="A216" s="389"/>
      <c r="B216" s="389"/>
      <c r="C216" s="389"/>
      <c r="E216" s="402"/>
      <c r="F216" s="402"/>
      <c r="G216" s="401"/>
      <c r="H216" s="400"/>
      <c r="I216" s="392"/>
    </row>
    <row r="217" spans="1:9" ht="12.75">
      <c r="A217" s="389"/>
      <c r="B217" s="389"/>
      <c r="C217" s="389"/>
      <c r="E217" s="402"/>
      <c r="F217" s="402"/>
      <c r="G217" s="401"/>
      <c r="H217" s="400"/>
      <c r="I217" s="392"/>
    </row>
    <row r="218" spans="1:9" ht="12.75">
      <c r="A218" s="389"/>
      <c r="B218" s="389"/>
      <c r="C218" s="389"/>
      <c r="E218" s="402"/>
      <c r="F218" s="402"/>
      <c r="G218" s="401"/>
      <c r="H218" s="400"/>
      <c r="I218" s="392"/>
    </row>
    <row r="219" spans="1:9" ht="12.75">
      <c r="A219" s="389"/>
      <c r="B219" s="389"/>
      <c r="C219" s="389"/>
      <c r="E219" s="402"/>
      <c r="F219" s="402"/>
      <c r="G219" s="401"/>
      <c r="H219" s="400"/>
      <c r="I219" s="392"/>
    </row>
    <row r="220" spans="1:9" ht="12.75">
      <c r="A220" s="389"/>
      <c r="B220" s="389"/>
      <c r="C220" s="389"/>
      <c r="E220" s="402"/>
      <c r="F220" s="402"/>
      <c r="G220" s="401"/>
      <c r="H220" s="400"/>
      <c r="I220" s="392"/>
    </row>
    <row r="221" spans="1:9" ht="12.75">
      <c r="A221" s="389"/>
      <c r="B221" s="389"/>
      <c r="C221" s="389"/>
      <c r="E221" s="402"/>
      <c r="F221" s="402"/>
      <c r="G221" s="401"/>
      <c r="H221" s="400"/>
      <c r="I221" s="392"/>
    </row>
    <row r="222" spans="1:9" ht="12.75">
      <c r="A222" s="389"/>
      <c r="B222" s="389"/>
      <c r="C222" s="389"/>
      <c r="E222" s="402"/>
      <c r="F222" s="402"/>
      <c r="G222" s="401"/>
      <c r="H222" s="400"/>
      <c r="I222" s="392"/>
    </row>
    <row r="223" spans="1:9" ht="12.75">
      <c r="A223" s="389"/>
      <c r="B223" s="389"/>
      <c r="C223" s="389"/>
      <c r="E223" s="402"/>
      <c r="F223" s="402"/>
      <c r="G223" s="401"/>
      <c r="H223" s="400"/>
      <c r="I223" s="392"/>
    </row>
    <row r="224" spans="1:9" ht="12.75">
      <c r="A224" s="389"/>
      <c r="B224" s="389"/>
      <c r="C224" s="389"/>
      <c r="E224" s="402"/>
      <c r="F224" s="402"/>
      <c r="G224" s="401"/>
      <c r="H224" s="400"/>
      <c r="I224" s="392"/>
    </row>
    <row r="225" spans="1:9" ht="12.75">
      <c r="A225" s="389"/>
      <c r="B225" s="389"/>
      <c r="C225" s="389"/>
      <c r="E225" s="402"/>
      <c r="F225" s="402"/>
      <c r="G225" s="401"/>
      <c r="H225" s="400"/>
      <c r="I225" s="392"/>
    </row>
    <row r="226" spans="1:9" ht="12.75">
      <c r="A226" s="389"/>
      <c r="B226" s="389"/>
      <c r="C226" s="389"/>
      <c r="E226" s="402"/>
      <c r="F226" s="402"/>
      <c r="G226" s="401"/>
      <c r="H226" s="400"/>
      <c r="I226" s="392"/>
    </row>
    <row r="227" spans="1:9" ht="12.75">
      <c r="A227" s="389"/>
      <c r="B227" s="389"/>
      <c r="C227" s="389"/>
      <c r="E227" s="402"/>
      <c r="F227" s="402"/>
      <c r="G227" s="401"/>
      <c r="H227" s="400"/>
      <c r="I227" s="392"/>
    </row>
    <row r="228" spans="1:9" ht="12.75">
      <c r="A228" s="389"/>
      <c r="B228" s="389"/>
      <c r="C228" s="389"/>
      <c r="E228" s="402"/>
      <c r="F228" s="402"/>
      <c r="G228" s="401"/>
      <c r="H228" s="400"/>
      <c r="I228" s="392"/>
    </row>
    <row r="229" spans="1:9" ht="12.75">
      <c r="A229" s="389"/>
      <c r="B229" s="389"/>
      <c r="C229" s="389"/>
      <c r="E229" s="402"/>
      <c r="F229" s="402"/>
      <c r="G229" s="401"/>
      <c r="H229" s="400"/>
      <c r="I229" s="392"/>
    </row>
    <row r="230" spans="1:9" ht="12.75">
      <c r="A230" s="389"/>
      <c r="B230" s="389"/>
      <c r="C230" s="389"/>
      <c r="E230" s="402"/>
      <c r="F230" s="402"/>
      <c r="G230" s="401"/>
      <c r="H230" s="400"/>
      <c r="I230" s="392"/>
    </row>
    <row r="231" spans="1:9" ht="12.75">
      <c r="A231" s="389"/>
      <c r="B231" s="389"/>
      <c r="C231" s="389"/>
      <c r="E231" s="402"/>
      <c r="F231" s="402"/>
      <c r="G231" s="401"/>
      <c r="H231" s="400"/>
      <c r="I231" s="392"/>
    </row>
    <row r="232" spans="1:9" ht="12.75">
      <c r="A232" s="389"/>
      <c r="B232" s="389"/>
      <c r="C232" s="389"/>
      <c r="E232" s="402"/>
      <c r="F232" s="402"/>
      <c r="G232" s="401"/>
      <c r="H232" s="400"/>
      <c r="I232" s="392"/>
    </row>
    <row r="233" spans="1:9" ht="12.75">
      <c r="A233" s="389"/>
      <c r="B233" s="389"/>
      <c r="C233" s="389"/>
      <c r="E233" s="402"/>
      <c r="F233" s="402"/>
      <c r="G233" s="401"/>
      <c r="H233" s="400"/>
      <c r="I233" s="392"/>
    </row>
    <row r="234" spans="1:9" ht="12.75">
      <c r="A234" s="389"/>
      <c r="B234" s="389"/>
      <c r="C234" s="389"/>
      <c r="E234" s="402"/>
      <c r="F234" s="402"/>
      <c r="G234" s="401"/>
      <c r="H234" s="400"/>
      <c r="I234" s="392"/>
    </row>
    <row r="235" spans="1:9" ht="12.75">
      <c r="A235" s="389"/>
      <c r="B235" s="389"/>
      <c r="C235" s="389"/>
      <c r="E235" s="402"/>
      <c r="F235" s="402"/>
      <c r="G235" s="401"/>
      <c r="H235" s="400"/>
      <c r="I235" s="392"/>
    </row>
    <row r="236" spans="1:9" ht="12.75">
      <c r="A236" s="389"/>
      <c r="B236" s="389"/>
      <c r="C236" s="389"/>
      <c r="E236" s="402"/>
      <c r="F236" s="402"/>
      <c r="G236" s="401"/>
      <c r="H236" s="400"/>
      <c r="I236" s="392"/>
    </row>
    <row r="237" spans="1:9" ht="12.75">
      <c r="A237" s="389"/>
      <c r="B237" s="389"/>
      <c r="C237" s="389"/>
      <c r="E237" s="402"/>
      <c r="F237" s="402"/>
      <c r="G237" s="401"/>
      <c r="H237" s="400"/>
      <c r="I237" s="392"/>
    </row>
    <row r="238" spans="1:9" ht="12.75">
      <c r="A238" s="389"/>
      <c r="B238" s="389"/>
      <c r="C238" s="389"/>
      <c r="E238" s="402"/>
      <c r="F238" s="402"/>
      <c r="G238" s="401"/>
      <c r="H238" s="400"/>
      <c r="I238" s="392"/>
    </row>
    <row r="239" spans="1:9" ht="12.75">
      <c r="A239" s="389"/>
      <c r="B239" s="389"/>
      <c r="C239" s="389"/>
      <c r="E239" s="402"/>
      <c r="F239" s="402"/>
      <c r="G239" s="401"/>
      <c r="H239" s="400"/>
      <c r="I239" s="392"/>
    </row>
    <row r="240" spans="1:9" ht="12.75">
      <c r="A240" s="389"/>
      <c r="B240" s="389"/>
      <c r="C240" s="389"/>
      <c r="E240" s="402"/>
      <c r="F240" s="402"/>
      <c r="G240" s="401"/>
      <c r="H240" s="400"/>
      <c r="I240" s="392"/>
    </row>
    <row r="241" spans="1:9" ht="12.75">
      <c r="A241" s="389"/>
      <c r="B241" s="389"/>
      <c r="C241" s="389"/>
      <c r="E241" s="402"/>
      <c r="F241" s="402"/>
      <c r="G241" s="401"/>
      <c r="H241" s="400"/>
      <c r="I241" s="392"/>
    </row>
    <row r="242" spans="1:9" ht="12.75">
      <c r="A242" s="389"/>
      <c r="B242" s="389"/>
      <c r="C242" s="389"/>
      <c r="E242" s="402"/>
      <c r="F242" s="402"/>
      <c r="G242" s="401"/>
      <c r="H242" s="400"/>
      <c r="I242" s="392"/>
    </row>
    <row r="243" spans="1:9" ht="12.75">
      <c r="A243" s="389"/>
      <c r="B243" s="389"/>
      <c r="C243" s="389"/>
      <c r="E243" s="402"/>
      <c r="F243" s="402"/>
      <c r="G243" s="401"/>
      <c r="H243" s="400"/>
      <c r="I243" s="392"/>
    </row>
    <row r="244" spans="1:9" ht="12.75">
      <c r="A244" s="389"/>
      <c r="B244" s="389"/>
      <c r="C244" s="389"/>
      <c r="E244" s="402"/>
      <c r="F244" s="402"/>
      <c r="G244" s="401"/>
      <c r="H244" s="400"/>
      <c r="I244" s="392"/>
    </row>
    <row r="245" spans="1:9" ht="12.75">
      <c r="A245" s="389"/>
      <c r="B245" s="389"/>
      <c r="C245" s="389"/>
      <c r="E245" s="402"/>
      <c r="F245" s="402"/>
      <c r="G245" s="401"/>
      <c r="H245" s="400"/>
      <c r="I245" s="392"/>
    </row>
    <row r="246" spans="1:9" ht="12.75">
      <c r="A246" s="389"/>
      <c r="B246" s="389"/>
      <c r="C246" s="389"/>
      <c r="E246" s="402"/>
      <c r="F246" s="402"/>
      <c r="G246" s="401"/>
      <c r="H246" s="400"/>
      <c r="I246" s="392"/>
    </row>
    <row r="247" spans="1:9" ht="12.75">
      <c r="A247" s="389"/>
      <c r="B247" s="389"/>
      <c r="C247" s="389"/>
      <c r="E247" s="402"/>
      <c r="F247" s="402"/>
      <c r="G247" s="401"/>
      <c r="H247" s="400"/>
      <c r="I247" s="392"/>
    </row>
    <row r="248" spans="1:9" ht="12.75">
      <c r="A248" s="389"/>
      <c r="B248" s="389"/>
      <c r="C248" s="389"/>
      <c r="E248" s="402"/>
      <c r="F248" s="402"/>
      <c r="G248" s="401"/>
      <c r="H248" s="400"/>
      <c r="I248" s="392"/>
    </row>
    <row r="249" spans="1:9" ht="12.75">
      <c r="A249" s="389"/>
      <c r="B249" s="389"/>
      <c r="C249" s="389"/>
      <c r="E249" s="402"/>
      <c r="F249" s="402"/>
      <c r="G249" s="401"/>
      <c r="H249" s="400"/>
      <c r="I249" s="392"/>
    </row>
    <row r="250" spans="1:9" ht="12.75">
      <c r="A250" s="389"/>
      <c r="B250" s="389"/>
      <c r="C250" s="389"/>
      <c r="E250" s="402"/>
      <c r="F250" s="402"/>
      <c r="G250" s="401"/>
      <c r="H250" s="400"/>
      <c r="I250" s="392"/>
    </row>
    <row r="251" spans="1:9" ht="12.75">
      <c r="A251" s="389"/>
      <c r="B251" s="389"/>
      <c r="C251" s="389"/>
      <c r="E251" s="402"/>
      <c r="F251" s="402"/>
      <c r="G251" s="401"/>
      <c r="H251" s="400"/>
      <c r="I251" s="392"/>
    </row>
    <row r="252" spans="1:9" ht="12.75">
      <c r="A252" s="389"/>
      <c r="B252" s="389"/>
      <c r="C252" s="389"/>
      <c r="E252" s="402"/>
      <c r="F252" s="402"/>
      <c r="G252" s="401"/>
      <c r="H252" s="400"/>
      <c r="I252" s="392"/>
    </row>
    <row r="253" spans="1:9" ht="12.75">
      <c r="A253" s="389"/>
      <c r="B253" s="389"/>
      <c r="C253" s="389"/>
      <c r="E253" s="402"/>
      <c r="F253" s="402"/>
      <c r="G253" s="401"/>
      <c r="H253" s="400"/>
      <c r="I253" s="392"/>
    </row>
    <row r="254" spans="1:9" ht="12.75">
      <c r="A254" s="389"/>
      <c r="B254" s="389"/>
      <c r="C254" s="389"/>
      <c r="E254" s="402"/>
      <c r="F254" s="402"/>
      <c r="G254" s="401"/>
      <c r="H254" s="400"/>
      <c r="I254" s="392"/>
    </row>
    <row r="255" spans="1:9" ht="12.75">
      <c r="A255" s="389"/>
      <c r="B255" s="389"/>
      <c r="C255" s="389"/>
      <c r="E255" s="402"/>
      <c r="F255" s="402"/>
      <c r="G255" s="401"/>
      <c r="H255" s="400"/>
      <c r="I255" s="392"/>
    </row>
    <row r="256" spans="1:9" ht="12.75">
      <c r="A256" s="389"/>
      <c r="B256" s="389"/>
      <c r="C256" s="389"/>
      <c r="E256" s="402"/>
      <c r="F256" s="402"/>
      <c r="G256" s="401"/>
      <c r="H256" s="400"/>
      <c r="I256" s="392"/>
    </row>
    <row r="257" spans="1:9" ht="12.75">
      <c r="A257" s="389"/>
      <c r="B257" s="389"/>
      <c r="C257" s="389"/>
      <c r="E257" s="402"/>
      <c r="F257" s="402"/>
      <c r="G257" s="401"/>
      <c r="H257" s="400"/>
      <c r="I257" s="392"/>
    </row>
    <row r="258" spans="1:9" ht="12.75">
      <c r="A258" s="389"/>
      <c r="B258" s="389"/>
      <c r="C258" s="389"/>
      <c r="E258" s="402"/>
      <c r="F258" s="402"/>
      <c r="G258" s="401"/>
      <c r="H258" s="400"/>
      <c r="I258" s="392"/>
    </row>
    <row r="259" spans="1:9" ht="12.75">
      <c r="A259" s="389"/>
      <c r="B259" s="389"/>
      <c r="C259" s="389"/>
      <c r="E259" s="402"/>
      <c r="F259" s="402"/>
      <c r="G259" s="401"/>
      <c r="H259" s="400"/>
      <c r="I259" s="392"/>
    </row>
    <row r="260" spans="1:9" ht="12.75">
      <c r="A260" s="389"/>
      <c r="B260" s="389"/>
      <c r="C260" s="389"/>
      <c r="E260" s="402"/>
      <c r="F260" s="402"/>
      <c r="G260" s="401"/>
      <c r="H260" s="400"/>
      <c r="I260" s="392"/>
    </row>
    <row r="261" spans="1:9" ht="12.75">
      <c r="A261" s="389"/>
      <c r="B261" s="389"/>
      <c r="C261" s="389"/>
      <c r="E261" s="402"/>
      <c r="F261" s="402"/>
      <c r="G261" s="401"/>
      <c r="H261" s="400"/>
      <c r="I261" s="392"/>
    </row>
    <row r="262" spans="1:9" ht="12.75">
      <c r="A262" s="389"/>
      <c r="B262" s="389"/>
      <c r="C262" s="389"/>
      <c r="E262" s="402"/>
      <c r="F262" s="402"/>
      <c r="G262" s="401"/>
      <c r="H262" s="400"/>
      <c r="I262" s="392"/>
    </row>
    <row r="263" spans="1:9" ht="12.75">
      <c r="A263" s="389"/>
      <c r="B263" s="389"/>
      <c r="C263" s="389"/>
      <c r="E263" s="402"/>
      <c r="F263" s="402"/>
      <c r="G263" s="401"/>
      <c r="H263" s="400"/>
      <c r="I263" s="392"/>
    </row>
    <row r="264" spans="1:9" ht="12.75">
      <c r="A264" s="389"/>
      <c r="B264" s="389"/>
      <c r="C264" s="389"/>
      <c r="E264" s="402"/>
      <c r="F264" s="402"/>
      <c r="G264" s="401"/>
      <c r="H264" s="400"/>
      <c r="I264" s="392"/>
    </row>
    <row r="265" spans="1:9" ht="12.75">
      <c r="A265" s="389"/>
      <c r="B265" s="389"/>
      <c r="C265" s="389"/>
      <c r="E265" s="402"/>
      <c r="F265" s="402"/>
      <c r="G265" s="401"/>
      <c r="H265" s="400"/>
      <c r="I265" s="392"/>
    </row>
    <row r="266" spans="1:9" ht="12.75">
      <c r="A266" s="389"/>
      <c r="B266" s="389"/>
      <c r="C266" s="389"/>
      <c r="E266" s="402"/>
      <c r="F266" s="402"/>
      <c r="G266" s="401"/>
      <c r="H266" s="400"/>
      <c r="I266" s="392"/>
    </row>
    <row r="267" spans="1:9" ht="12.75">
      <c r="A267" s="389"/>
      <c r="B267" s="389"/>
      <c r="C267" s="389"/>
      <c r="E267" s="402"/>
      <c r="F267" s="402"/>
      <c r="G267" s="401"/>
      <c r="H267" s="400"/>
      <c r="I267" s="392"/>
    </row>
    <row r="268" spans="1:9" ht="12.75">
      <c r="A268" s="389"/>
      <c r="B268" s="389"/>
      <c r="C268" s="389"/>
      <c r="E268" s="402"/>
      <c r="F268" s="402"/>
      <c r="G268" s="401"/>
      <c r="H268" s="400"/>
      <c r="I268" s="392"/>
    </row>
    <row r="269" spans="1:9" ht="12.75">
      <c r="A269" s="389"/>
      <c r="B269" s="389"/>
      <c r="C269" s="389"/>
      <c r="E269" s="402"/>
      <c r="F269" s="402"/>
      <c r="G269" s="401"/>
      <c r="H269" s="400"/>
      <c r="I269" s="392"/>
    </row>
    <row r="270" spans="1:9" ht="12.75">
      <c r="A270" s="389"/>
      <c r="B270" s="389"/>
      <c r="C270" s="389"/>
      <c r="E270" s="402"/>
      <c r="F270" s="402"/>
      <c r="G270" s="401"/>
      <c r="H270" s="400"/>
      <c r="I270" s="392"/>
    </row>
    <row r="271" spans="1:9" ht="12.75">
      <c r="A271" s="389"/>
      <c r="B271" s="389"/>
      <c r="C271" s="389"/>
      <c r="E271" s="402"/>
      <c r="F271" s="402"/>
      <c r="G271" s="401"/>
      <c r="H271" s="400"/>
      <c r="I271" s="392"/>
    </row>
    <row r="272" spans="1:9" ht="12.75">
      <c r="A272" s="389"/>
      <c r="B272" s="389"/>
      <c r="C272" s="389"/>
      <c r="E272" s="402"/>
      <c r="F272" s="402"/>
      <c r="G272" s="401"/>
      <c r="H272" s="400"/>
      <c r="I272" s="392"/>
    </row>
    <row r="273" spans="1:9" ht="12.75">
      <c r="A273" s="389"/>
      <c r="B273" s="389"/>
      <c r="C273" s="389"/>
      <c r="E273" s="402"/>
      <c r="F273" s="402"/>
      <c r="G273" s="401"/>
      <c r="H273" s="400"/>
      <c r="I273" s="392"/>
    </row>
    <row r="274" spans="1:9" ht="12.75">
      <c r="A274" s="389"/>
      <c r="B274" s="389"/>
      <c r="C274" s="389"/>
      <c r="E274" s="402"/>
      <c r="F274" s="402"/>
      <c r="G274" s="401"/>
      <c r="H274" s="400"/>
      <c r="I274" s="392"/>
    </row>
    <row r="275" spans="1:9" ht="12.75">
      <c r="A275" s="389"/>
      <c r="B275" s="389"/>
      <c r="C275" s="389"/>
      <c r="E275" s="402"/>
      <c r="F275" s="402"/>
      <c r="G275" s="401"/>
      <c r="H275" s="400"/>
      <c r="I275" s="392"/>
    </row>
    <row r="276" spans="1:9" ht="12.75">
      <c r="A276" s="389"/>
      <c r="B276" s="389"/>
      <c r="C276" s="389"/>
      <c r="E276" s="402"/>
      <c r="F276" s="402"/>
      <c r="G276" s="401"/>
      <c r="H276" s="400"/>
      <c r="I276" s="392"/>
    </row>
    <row r="277" spans="1:9" ht="12.75">
      <c r="A277" s="389"/>
      <c r="B277" s="389"/>
      <c r="C277" s="389"/>
      <c r="E277" s="402"/>
      <c r="F277" s="402"/>
      <c r="G277" s="401"/>
      <c r="H277" s="400"/>
      <c r="I277" s="392"/>
    </row>
    <row r="278" spans="1:9" ht="12.75">
      <c r="A278" s="389"/>
      <c r="B278" s="389"/>
      <c r="C278" s="389"/>
      <c r="E278" s="402"/>
      <c r="F278" s="402"/>
      <c r="G278" s="401"/>
      <c r="H278" s="400"/>
      <c r="I278" s="392"/>
    </row>
    <row r="279" spans="1:9" ht="12.75">
      <c r="A279" s="389"/>
      <c r="B279" s="389"/>
      <c r="C279" s="389"/>
      <c r="E279" s="402"/>
      <c r="F279" s="402"/>
      <c r="G279" s="401"/>
      <c r="H279" s="400"/>
      <c r="I279" s="392"/>
    </row>
    <row r="280" spans="1:9" ht="12.75">
      <c r="A280" s="389"/>
      <c r="B280" s="389"/>
      <c r="C280" s="389"/>
      <c r="E280" s="402"/>
      <c r="F280" s="402"/>
      <c r="G280" s="401"/>
      <c r="H280" s="400"/>
      <c r="I280" s="392"/>
    </row>
    <row r="281" spans="1:9" ht="12.75">
      <c r="A281" s="389"/>
      <c r="B281" s="389"/>
      <c r="C281" s="389"/>
      <c r="E281" s="402"/>
      <c r="F281" s="402"/>
      <c r="G281" s="401"/>
      <c r="H281" s="400"/>
      <c r="I281" s="392"/>
    </row>
    <row r="282" spans="1:9" ht="12.75">
      <c r="A282" s="389"/>
      <c r="B282" s="389"/>
      <c r="C282" s="389"/>
      <c r="E282" s="402"/>
      <c r="F282" s="402"/>
      <c r="G282" s="401"/>
      <c r="H282" s="400"/>
      <c r="I282" s="392"/>
    </row>
    <row r="283" spans="1:9" ht="12.75">
      <c r="A283" s="389"/>
      <c r="B283" s="389"/>
      <c r="C283" s="389"/>
      <c r="E283" s="402"/>
      <c r="F283" s="402"/>
      <c r="G283" s="401"/>
      <c r="H283" s="400"/>
      <c r="I283" s="392"/>
    </row>
    <row r="284" spans="1:9" ht="12.75">
      <c r="A284" s="389"/>
      <c r="B284" s="389"/>
      <c r="C284" s="389"/>
      <c r="E284" s="402"/>
      <c r="F284" s="402"/>
      <c r="G284" s="401"/>
      <c r="H284" s="400"/>
      <c r="I284" s="392"/>
    </row>
    <row r="285" spans="1:9" ht="12.75">
      <c r="A285" s="389"/>
      <c r="B285" s="389"/>
      <c r="C285" s="389"/>
      <c r="E285" s="402"/>
      <c r="F285" s="402"/>
      <c r="G285" s="401"/>
      <c r="H285" s="400"/>
      <c r="I285" s="392"/>
    </row>
    <row r="286" spans="1:9" ht="12.75">
      <c r="A286" s="389"/>
      <c r="B286" s="389"/>
      <c r="C286" s="389"/>
      <c r="E286" s="402"/>
      <c r="F286" s="402"/>
      <c r="G286" s="401"/>
      <c r="H286" s="400"/>
      <c r="I286" s="392"/>
    </row>
    <row r="287" spans="1:9" ht="12.75">
      <c r="A287" s="389"/>
      <c r="B287" s="389"/>
      <c r="C287" s="389"/>
      <c r="E287" s="402"/>
      <c r="F287" s="402"/>
      <c r="G287" s="401"/>
      <c r="H287" s="400"/>
      <c r="I287" s="392"/>
    </row>
    <row r="288" spans="1:9" ht="12.75">
      <c r="A288" s="389"/>
      <c r="B288" s="389"/>
      <c r="C288" s="389"/>
      <c r="E288" s="402"/>
      <c r="F288" s="402"/>
      <c r="G288" s="401"/>
      <c r="H288" s="400"/>
      <c r="I288" s="392"/>
    </row>
    <row r="289" spans="1:9" ht="12.75">
      <c r="A289" s="389"/>
      <c r="B289" s="389"/>
      <c r="C289" s="389"/>
      <c r="E289" s="402"/>
      <c r="F289" s="402"/>
      <c r="G289" s="401"/>
      <c r="H289" s="400"/>
      <c r="I289" s="392"/>
    </row>
    <row r="290" spans="1:9" ht="12.75">
      <c r="A290" s="389"/>
      <c r="B290" s="389"/>
      <c r="C290" s="389"/>
      <c r="E290" s="402"/>
      <c r="F290" s="402"/>
      <c r="G290" s="401"/>
      <c r="H290" s="400"/>
      <c r="I290" s="392"/>
    </row>
    <row r="291" spans="1:9" ht="12.75">
      <c r="A291" s="389"/>
      <c r="B291" s="389"/>
      <c r="C291" s="389"/>
      <c r="E291" s="402"/>
      <c r="F291" s="402"/>
      <c r="G291" s="401"/>
      <c r="H291" s="400"/>
      <c r="I291" s="392"/>
    </row>
    <row r="292" spans="1:9" ht="12.75">
      <c r="A292" s="389"/>
      <c r="B292" s="389"/>
      <c r="C292" s="389"/>
      <c r="E292" s="402"/>
      <c r="F292" s="402"/>
      <c r="G292" s="401"/>
      <c r="H292" s="400"/>
      <c r="I292" s="392"/>
    </row>
    <row r="293" spans="1:9" ht="12.75">
      <c r="A293" s="389"/>
      <c r="B293" s="389"/>
      <c r="C293" s="389"/>
      <c r="E293" s="402"/>
      <c r="F293" s="402"/>
      <c r="G293" s="401"/>
      <c r="H293" s="400"/>
      <c r="I293" s="392"/>
    </row>
    <row r="294" spans="1:9" ht="12.75">
      <c r="A294" s="389"/>
      <c r="B294" s="389"/>
      <c r="C294" s="389"/>
      <c r="E294" s="402"/>
      <c r="F294" s="402"/>
      <c r="G294" s="401"/>
      <c r="H294" s="400"/>
      <c r="I294" s="392"/>
    </row>
    <row r="295" spans="1:9" ht="12.75">
      <c r="A295" s="389"/>
      <c r="B295" s="389"/>
      <c r="C295" s="389"/>
      <c r="E295" s="402"/>
      <c r="F295" s="402"/>
      <c r="G295" s="401"/>
      <c r="H295" s="400"/>
      <c r="I295" s="392"/>
    </row>
    <row r="296" spans="1:9" ht="12.75">
      <c r="A296" s="389"/>
      <c r="B296" s="389"/>
      <c r="C296" s="389"/>
      <c r="E296" s="402"/>
      <c r="F296" s="402"/>
      <c r="G296" s="401"/>
      <c r="H296" s="400"/>
      <c r="I296" s="392"/>
    </row>
    <row r="297" spans="1:9" ht="12.75">
      <c r="A297" s="389"/>
      <c r="B297" s="389"/>
      <c r="C297" s="389"/>
      <c r="E297" s="402"/>
      <c r="F297" s="402"/>
      <c r="G297" s="401"/>
      <c r="H297" s="400"/>
      <c r="I297" s="392"/>
    </row>
    <row r="298" spans="1:9" ht="12.75">
      <c r="A298" s="389"/>
      <c r="B298" s="389"/>
      <c r="C298" s="389"/>
      <c r="E298" s="402"/>
      <c r="F298" s="402"/>
      <c r="G298" s="401"/>
      <c r="H298" s="400"/>
      <c r="I298" s="392"/>
    </row>
    <row r="299" spans="1:9" ht="12.75">
      <c r="A299" s="389"/>
      <c r="B299" s="389"/>
      <c r="C299" s="389"/>
      <c r="E299" s="402"/>
      <c r="F299" s="402"/>
      <c r="G299" s="401"/>
      <c r="H299" s="400"/>
      <c r="I299" s="392"/>
    </row>
    <row r="300" spans="1:9" ht="12.75">
      <c r="A300" s="389"/>
      <c r="B300" s="389"/>
      <c r="C300" s="389"/>
      <c r="E300" s="402"/>
      <c r="F300" s="402"/>
      <c r="G300" s="401"/>
      <c r="H300" s="400"/>
      <c r="I300" s="392"/>
    </row>
    <row r="301" spans="1:9" ht="12.75">
      <c r="A301" s="389"/>
      <c r="B301" s="389"/>
      <c r="C301" s="389"/>
      <c r="E301" s="402"/>
      <c r="F301" s="402"/>
      <c r="G301" s="401"/>
      <c r="H301" s="400"/>
      <c r="I301" s="392"/>
    </row>
    <row r="302" spans="1:9" ht="12.75">
      <c r="A302" s="389"/>
      <c r="B302" s="389"/>
      <c r="C302" s="389"/>
      <c r="E302" s="402"/>
      <c r="F302" s="402"/>
      <c r="G302" s="401"/>
      <c r="H302" s="400"/>
      <c r="I302" s="392"/>
    </row>
    <row r="303" spans="1:9" ht="12.75">
      <c r="A303" s="389"/>
      <c r="B303" s="389"/>
      <c r="C303" s="389"/>
      <c r="E303" s="402"/>
      <c r="F303" s="402"/>
      <c r="G303" s="401"/>
      <c r="H303" s="400"/>
      <c r="I303" s="392"/>
    </row>
    <row r="304" spans="1:9" ht="12.75">
      <c r="A304" s="389"/>
      <c r="B304" s="389"/>
      <c r="C304" s="389"/>
      <c r="E304" s="402"/>
      <c r="F304" s="402"/>
      <c r="G304" s="401"/>
      <c r="H304" s="400"/>
      <c r="I304" s="392"/>
    </row>
    <row r="305" spans="1:9" ht="12.75">
      <c r="A305" s="389"/>
      <c r="B305" s="389"/>
      <c r="C305" s="389"/>
      <c r="E305" s="402"/>
      <c r="F305" s="402"/>
      <c r="G305" s="401"/>
      <c r="H305" s="400"/>
      <c r="I305" s="392"/>
    </row>
    <row r="306" spans="1:9" ht="12.75">
      <c r="A306" s="389"/>
      <c r="B306" s="389"/>
      <c r="C306" s="389"/>
      <c r="E306" s="402"/>
      <c r="F306" s="402"/>
      <c r="G306" s="401"/>
      <c r="H306" s="400"/>
      <c r="I306" s="392"/>
    </row>
    <row r="307" spans="1:9" ht="12.75">
      <c r="A307" s="389"/>
      <c r="B307" s="389"/>
      <c r="C307" s="389"/>
      <c r="E307" s="402"/>
      <c r="F307" s="402"/>
      <c r="G307" s="401"/>
      <c r="H307" s="400"/>
      <c r="I307" s="392"/>
    </row>
    <row r="308" spans="1:9" ht="12.75">
      <c r="A308" s="389"/>
      <c r="B308" s="389"/>
      <c r="C308" s="389"/>
      <c r="E308" s="402"/>
      <c r="F308" s="402"/>
      <c r="G308" s="401"/>
      <c r="H308" s="400"/>
      <c r="I308" s="392"/>
    </row>
    <row r="309" spans="1:9" ht="12.75">
      <c r="A309" s="389"/>
      <c r="B309" s="389"/>
      <c r="C309" s="389"/>
      <c r="E309" s="402"/>
      <c r="F309" s="402"/>
      <c r="G309" s="401"/>
      <c r="H309" s="400"/>
      <c r="I309" s="392"/>
    </row>
    <row r="310" spans="1:9" ht="12.75">
      <c r="A310" s="389"/>
      <c r="B310" s="389"/>
      <c r="C310" s="389"/>
      <c r="E310" s="402"/>
      <c r="F310" s="402"/>
      <c r="G310" s="401"/>
      <c r="H310" s="400"/>
      <c r="I310" s="392"/>
    </row>
    <row r="311" spans="1:9" ht="12.75">
      <c r="A311" s="389"/>
      <c r="B311" s="389"/>
      <c r="C311" s="389"/>
      <c r="E311" s="402"/>
      <c r="F311" s="402"/>
      <c r="G311" s="401"/>
      <c r="H311" s="400"/>
      <c r="I311" s="392"/>
    </row>
    <row r="312" spans="1:9" ht="12.75">
      <c r="A312" s="389"/>
      <c r="B312" s="389"/>
      <c r="C312" s="389"/>
      <c r="E312" s="402"/>
      <c r="F312" s="402"/>
      <c r="G312" s="401"/>
      <c r="H312" s="400"/>
      <c r="I312" s="392"/>
    </row>
    <row r="313" spans="1:9" ht="12.75">
      <c r="A313" s="389"/>
      <c r="B313" s="389"/>
      <c r="C313" s="389"/>
      <c r="E313" s="402"/>
      <c r="F313" s="402"/>
      <c r="G313" s="401"/>
      <c r="H313" s="400"/>
      <c r="I313" s="392"/>
    </row>
    <row r="314" spans="1:9" ht="12.75">
      <c r="A314" s="389"/>
      <c r="B314" s="389"/>
      <c r="C314" s="389"/>
      <c r="E314" s="402"/>
      <c r="F314" s="402"/>
      <c r="G314" s="401"/>
      <c r="H314" s="400"/>
      <c r="I314" s="392"/>
    </row>
    <row r="315" spans="1:9" ht="12.75">
      <c r="A315" s="389"/>
      <c r="B315" s="389"/>
      <c r="C315" s="389"/>
      <c r="E315" s="402"/>
      <c r="F315" s="402"/>
      <c r="G315" s="401"/>
      <c r="H315" s="400"/>
      <c r="I315" s="392"/>
    </row>
    <row r="316" spans="1:9" ht="12.75">
      <c r="A316" s="389"/>
      <c r="B316" s="389"/>
      <c r="C316" s="389"/>
      <c r="E316" s="402"/>
      <c r="F316" s="402"/>
      <c r="G316" s="401"/>
      <c r="H316" s="400"/>
      <c r="I316" s="392"/>
    </row>
    <row r="317" spans="1:9" ht="12.75">
      <c r="A317" s="389"/>
      <c r="B317" s="389"/>
      <c r="C317" s="389"/>
      <c r="E317" s="402"/>
      <c r="F317" s="402"/>
      <c r="G317" s="401"/>
      <c r="H317" s="400"/>
      <c r="I317" s="392"/>
    </row>
    <row r="318" spans="1:9" ht="12.75">
      <c r="A318" s="389"/>
      <c r="B318" s="389"/>
      <c r="C318" s="389"/>
      <c r="E318" s="402"/>
      <c r="F318" s="402"/>
      <c r="G318" s="401"/>
      <c r="H318" s="400"/>
      <c r="I318" s="392"/>
    </row>
    <row r="319" spans="1:9" ht="12.75">
      <c r="A319" s="389"/>
      <c r="B319" s="389"/>
      <c r="C319" s="389"/>
      <c r="E319" s="402"/>
      <c r="F319" s="402"/>
      <c r="G319" s="401"/>
      <c r="H319" s="400"/>
      <c r="I319" s="392"/>
    </row>
    <row r="320" spans="1:9" ht="12.75">
      <c r="A320" s="389"/>
      <c r="B320" s="389"/>
      <c r="C320" s="389"/>
      <c r="E320" s="402"/>
      <c r="F320" s="402"/>
      <c r="G320" s="401"/>
      <c r="H320" s="400"/>
      <c r="I320" s="392"/>
    </row>
    <row r="321" spans="1:9" ht="12.75">
      <c r="A321" s="389"/>
      <c r="B321" s="389"/>
      <c r="C321" s="389"/>
      <c r="E321" s="402"/>
      <c r="F321" s="402"/>
      <c r="G321" s="401"/>
      <c r="H321" s="400"/>
      <c r="I321" s="392"/>
    </row>
    <row r="322" spans="1:9" ht="12.75">
      <c r="A322" s="389"/>
      <c r="B322" s="389"/>
      <c r="C322" s="389"/>
      <c r="E322" s="402"/>
      <c r="F322" s="402"/>
      <c r="G322" s="401"/>
      <c r="H322" s="400"/>
      <c r="I322" s="392"/>
    </row>
    <row r="323" spans="1:9" ht="12.75">
      <c r="A323" s="389"/>
      <c r="B323" s="389"/>
      <c r="C323" s="389"/>
      <c r="E323" s="402"/>
      <c r="F323" s="402"/>
      <c r="G323" s="401"/>
      <c r="H323" s="400"/>
      <c r="I323" s="392"/>
    </row>
    <row r="324" spans="1:9" ht="12.75">
      <c r="A324" s="389"/>
      <c r="B324" s="389"/>
      <c r="C324" s="389"/>
      <c r="E324" s="402"/>
      <c r="F324" s="402"/>
      <c r="G324" s="401"/>
      <c r="H324" s="400"/>
      <c r="I324" s="392"/>
    </row>
    <row r="325" spans="1:9" ht="12.75">
      <c r="A325" s="389"/>
      <c r="B325" s="389"/>
      <c r="C325" s="389"/>
      <c r="E325" s="402"/>
      <c r="F325" s="402"/>
      <c r="G325" s="401"/>
      <c r="H325" s="400"/>
      <c r="I325" s="392"/>
    </row>
    <row r="326" spans="1:9" ht="12.75">
      <c r="A326" s="389"/>
      <c r="B326" s="389"/>
      <c r="C326" s="389"/>
      <c r="E326" s="402"/>
      <c r="F326" s="402"/>
      <c r="G326" s="401"/>
      <c r="H326" s="400"/>
      <c r="I326" s="392"/>
    </row>
    <row r="327" spans="1:9" ht="12.75">
      <c r="A327" s="389"/>
      <c r="B327" s="389"/>
      <c r="C327" s="389"/>
      <c r="E327" s="402"/>
      <c r="F327" s="402"/>
      <c r="G327" s="401"/>
      <c r="H327" s="400"/>
      <c r="I327" s="392"/>
    </row>
    <row r="328" spans="1:9" ht="12.75">
      <c r="A328" s="389"/>
      <c r="B328" s="389"/>
      <c r="C328" s="389"/>
      <c r="E328" s="402"/>
      <c r="F328" s="402"/>
      <c r="G328" s="401"/>
      <c r="H328" s="400"/>
      <c r="I328" s="392"/>
    </row>
    <row r="329" spans="1:9" ht="12.75">
      <c r="A329" s="389"/>
      <c r="B329" s="389"/>
      <c r="C329" s="389"/>
      <c r="E329" s="402"/>
      <c r="F329" s="402"/>
      <c r="G329" s="401"/>
      <c r="H329" s="400"/>
      <c r="I329" s="392"/>
    </row>
    <row r="330" spans="1:9" ht="12.75">
      <c r="A330" s="389"/>
      <c r="B330" s="389"/>
      <c r="C330" s="389"/>
      <c r="E330" s="402"/>
      <c r="F330" s="402"/>
      <c r="G330" s="401"/>
      <c r="H330" s="400"/>
      <c r="I330" s="392"/>
    </row>
    <row r="331" spans="1:9" ht="12.75">
      <c r="A331" s="389"/>
      <c r="B331" s="389"/>
      <c r="C331" s="389"/>
      <c r="E331" s="402"/>
      <c r="F331" s="402"/>
      <c r="G331" s="401"/>
      <c r="H331" s="400"/>
      <c r="I331" s="392"/>
    </row>
    <row r="332" spans="1:9" ht="12.75">
      <c r="A332" s="389"/>
      <c r="B332" s="389"/>
      <c r="C332" s="389"/>
      <c r="E332" s="402"/>
      <c r="F332" s="402"/>
      <c r="G332" s="401"/>
      <c r="H332" s="400"/>
      <c r="I332" s="392"/>
    </row>
    <row r="333" spans="1:9" ht="12.75">
      <c r="A333" s="389"/>
      <c r="B333" s="389"/>
      <c r="C333" s="389"/>
      <c r="E333" s="402"/>
      <c r="F333" s="402"/>
      <c r="G333" s="401"/>
      <c r="H333" s="400"/>
      <c r="I333" s="392"/>
    </row>
    <row r="334" spans="1:9" ht="12.75">
      <c r="A334" s="389"/>
      <c r="B334" s="389"/>
      <c r="C334" s="389"/>
      <c r="E334" s="402"/>
      <c r="F334" s="402"/>
      <c r="G334" s="401"/>
      <c r="H334" s="400"/>
      <c r="I334" s="392"/>
    </row>
    <row r="335" spans="1:9" ht="12.75">
      <c r="A335" s="389"/>
      <c r="B335" s="389"/>
      <c r="C335" s="389"/>
      <c r="E335" s="402"/>
      <c r="F335" s="402"/>
      <c r="G335" s="401"/>
      <c r="H335" s="400"/>
      <c r="I335" s="392"/>
    </row>
    <row r="336" spans="1:9" ht="12.75">
      <c r="A336" s="389"/>
      <c r="B336" s="389"/>
      <c r="C336" s="389"/>
      <c r="E336" s="402"/>
      <c r="F336" s="402"/>
      <c r="G336" s="401"/>
      <c r="H336" s="400"/>
      <c r="I336" s="392"/>
    </row>
    <row r="337" spans="1:9" ht="12.75">
      <c r="A337" s="389"/>
      <c r="B337" s="389"/>
      <c r="C337" s="389"/>
      <c r="E337" s="402"/>
      <c r="F337" s="402"/>
      <c r="G337" s="401"/>
      <c r="H337" s="400"/>
      <c r="I337" s="392"/>
    </row>
    <row r="338" spans="1:9" ht="12.75">
      <c r="A338" s="389"/>
      <c r="B338" s="389"/>
      <c r="C338" s="389"/>
      <c r="E338" s="402"/>
      <c r="F338" s="402"/>
      <c r="G338" s="401"/>
      <c r="H338" s="400"/>
      <c r="I338" s="392"/>
    </row>
    <row r="339" spans="1:9" ht="12.75">
      <c r="A339" s="389"/>
      <c r="B339" s="389"/>
      <c r="C339" s="389"/>
      <c r="E339" s="402"/>
      <c r="F339" s="402"/>
      <c r="G339" s="401"/>
      <c r="H339" s="400"/>
      <c r="I339" s="392"/>
    </row>
    <row r="340" spans="1:9" ht="12.75">
      <c r="A340" s="389"/>
      <c r="B340" s="389"/>
      <c r="C340" s="389"/>
      <c r="E340" s="402"/>
      <c r="F340" s="402"/>
      <c r="G340" s="401"/>
      <c r="H340" s="400"/>
      <c r="I340" s="392"/>
    </row>
    <row r="341" spans="1:9" ht="12.75">
      <c r="A341" s="389"/>
      <c r="B341" s="389"/>
      <c r="C341" s="389"/>
      <c r="E341" s="402"/>
      <c r="F341" s="402"/>
      <c r="G341" s="401"/>
      <c r="H341" s="400"/>
      <c r="I341" s="392"/>
    </row>
    <row r="342" spans="1:9" ht="12.75">
      <c r="A342" s="389"/>
      <c r="B342" s="389"/>
      <c r="C342" s="389"/>
      <c r="E342" s="402"/>
      <c r="F342" s="402"/>
      <c r="G342" s="401"/>
      <c r="H342" s="400"/>
      <c r="I342" s="392"/>
    </row>
    <row r="343" spans="1:9" ht="12.75">
      <c r="A343" s="389"/>
      <c r="B343" s="389"/>
      <c r="C343" s="389"/>
      <c r="E343" s="402"/>
      <c r="F343" s="402"/>
      <c r="G343" s="401"/>
      <c r="H343" s="400"/>
      <c r="I343" s="392"/>
    </row>
    <row r="344" spans="1:9" ht="12.75">
      <c r="A344" s="389"/>
      <c r="B344" s="389"/>
      <c r="C344" s="389"/>
      <c r="E344" s="402"/>
      <c r="F344" s="402"/>
      <c r="G344" s="401"/>
      <c r="H344" s="400"/>
      <c r="I344" s="392"/>
    </row>
    <row r="345" spans="1:9" ht="12.75">
      <c r="A345" s="389"/>
      <c r="B345" s="389"/>
      <c r="C345" s="389"/>
      <c r="E345" s="402"/>
      <c r="F345" s="402"/>
      <c r="G345" s="401"/>
      <c r="H345" s="400"/>
      <c r="I345" s="392"/>
    </row>
    <row r="346" spans="1:9" ht="12.75">
      <c r="A346" s="389"/>
      <c r="B346" s="389"/>
      <c r="C346" s="389"/>
      <c r="E346" s="402"/>
      <c r="F346" s="402"/>
      <c r="G346" s="401"/>
      <c r="H346" s="400"/>
      <c r="I346" s="392"/>
    </row>
    <row r="347" spans="1:9" ht="12.75">
      <c r="A347" s="389"/>
      <c r="B347" s="389"/>
      <c r="C347" s="389"/>
      <c r="E347" s="402"/>
      <c r="F347" s="402"/>
      <c r="G347" s="401"/>
      <c r="H347" s="400"/>
      <c r="I347" s="392"/>
    </row>
    <row r="348" spans="1:9" ht="12.75">
      <c r="A348" s="389"/>
      <c r="B348" s="389"/>
      <c r="C348" s="389"/>
      <c r="E348" s="402"/>
      <c r="F348" s="402"/>
      <c r="G348" s="401"/>
      <c r="H348" s="400"/>
      <c r="I348" s="392"/>
    </row>
    <row r="349" spans="1:9" ht="12.75">
      <c r="A349" s="389"/>
      <c r="B349" s="389"/>
      <c r="C349" s="389"/>
      <c r="E349" s="402"/>
      <c r="F349" s="402"/>
      <c r="G349" s="401"/>
      <c r="H349" s="400"/>
      <c r="I349" s="392"/>
    </row>
    <row r="350" spans="1:9" ht="12.75">
      <c r="A350" s="389"/>
      <c r="B350" s="389"/>
      <c r="C350" s="389"/>
      <c r="E350" s="402"/>
      <c r="F350" s="402"/>
      <c r="G350" s="401"/>
      <c r="H350" s="400"/>
      <c r="I350" s="392"/>
    </row>
    <row r="351" spans="1:9" ht="12.75">
      <c r="A351" s="389"/>
      <c r="B351" s="389"/>
      <c r="C351" s="389"/>
      <c r="E351" s="402"/>
      <c r="F351" s="402"/>
      <c r="G351" s="401"/>
      <c r="H351" s="400"/>
      <c r="I351" s="392"/>
    </row>
    <row r="352" spans="1:9" ht="12.75">
      <c r="A352" s="389"/>
      <c r="B352" s="389"/>
      <c r="C352" s="389"/>
      <c r="E352" s="402"/>
      <c r="F352" s="402"/>
      <c r="G352" s="401"/>
      <c r="H352" s="400"/>
      <c r="I352" s="392"/>
    </row>
    <row r="353" spans="1:9" ht="12.75">
      <c r="A353" s="389"/>
      <c r="B353" s="389"/>
      <c r="C353" s="389"/>
      <c r="E353" s="402"/>
      <c r="F353" s="402"/>
      <c r="G353" s="401"/>
      <c r="H353" s="400"/>
      <c r="I353" s="392"/>
    </row>
    <row r="354" spans="1:9" ht="12.75">
      <c r="A354" s="389"/>
      <c r="B354" s="389"/>
      <c r="C354" s="389"/>
      <c r="E354" s="402"/>
      <c r="F354" s="402"/>
      <c r="G354" s="401"/>
      <c r="H354" s="400"/>
      <c r="I354" s="392"/>
    </row>
    <row r="355" spans="1:9" ht="12.75">
      <c r="A355" s="389"/>
      <c r="B355" s="389"/>
      <c r="C355" s="389"/>
      <c r="E355" s="402"/>
      <c r="F355" s="402"/>
      <c r="G355" s="401"/>
      <c r="H355" s="400"/>
      <c r="I355" s="392"/>
    </row>
    <row r="356" spans="1:9" ht="12.75">
      <c r="A356" s="389"/>
      <c r="B356" s="389"/>
      <c r="C356" s="389"/>
      <c r="E356" s="402"/>
      <c r="F356" s="402"/>
      <c r="G356" s="401"/>
      <c r="H356" s="400"/>
      <c r="I356" s="392"/>
    </row>
    <row r="357" spans="1:9" ht="12.75">
      <c r="A357" s="389"/>
      <c r="B357" s="389"/>
      <c r="C357" s="389"/>
      <c r="E357" s="402"/>
      <c r="F357" s="402"/>
      <c r="G357" s="401"/>
      <c r="H357" s="400"/>
      <c r="I357" s="392"/>
    </row>
    <row r="358" spans="1:9" ht="12.75">
      <c r="A358" s="389"/>
      <c r="B358" s="389"/>
      <c r="C358" s="389"/>
      <c r="E358" s="402"/>
      <c r="F358" s="402"/>
      <c r="G358" s="401"/>
      <c r="H358" s="400"/>
      <c r="I358" s="392"/>
    </row>
    <row r="359" spans="1:9" ht="12.75">
      <c r="A359" s="389"/>
      <c r="B359" s="389"/>
      <c r="C359" s="389"/>
      <c r="E359" s="402"/>
      <c r="F359" s="402"/>
      <c r="G359" s="401"/>
      <c r="H359" s="400"/>
      <c r="I359" s="392"/>
    </row>
    <row r="360" spans="1:9" ht="12.75">
      <c r="A360" s="389"/>
      <c r="B360" s="389"/>
      <c r="C360" s="389"/>
      <c r="E360" s="402"/>
      <c r="F360" s="402"/>
      <c r="G360" s="401"/>
      <c r="H360" s="400"/>
      <c r="I360" s="392"/>
    </row>
    <row r="361" spans="1:9" ht="12.75">
      <c r="A361" s="389"/>
      <c r="B361" s="389"/>
      <c r="C361" s="389"/>
      <c r="E361" s="402"/>
      <c r="F361" s="402"/>
      <c r="G361" s="401"/>
      <c r="H361" s="400"/>
      <c r="I361" s="392"/>
    </row>
    <row r="362" spans="1:9" ht="12.75">
      <c r="A362" s="389"/>
      <c r="B362" s="389"/>
      <c r="C362" s="389"/>
      <c r="E362" s="402"/>
      <c r="F362" s="402"/>
      <c r="G362" s="401"/>
      <c r="H362" s="400"/>
      <c r="I362" s="392"/>
    </row>
    <row r="363" spans="1:9" ht="12.75">
      <c r="A363" s="389"/>
      <c r="B363" s="389"/>
      <c r="C363" s="389"/>
      <c r="E363" s="402"/>
      <c r="F363" s="402"/>
      <c r="G363" s="401"/>
      <c r="H363" s="400"/>
      <c r="I363" s="392"/>
    </row>
    <row r="364" spans="1:9" ht="12.75">
      <c r="A364" s="389"/>
      <c r="B364" s="389"/>
      <c r="C364" s="389"/>
      <c r="E364" s="402"/>
      <c r="F364" s="402"/>
      <c r="G364" s="401"/>
      <c r="H364" s="400"/>
      <c r="I364" s="392"/>
    </row>
    <row r="365" spans="1:9" ht="12.75">
      <c r="A365" s="389"/>
      <c r="B365" s="389"/>
      <c r="C365" s="389"/>
      <c r="E365" s="402"/>
      <c r="F365" s="402"/>
      <c r="G365" s="401"/>
      <c r="H365" s="400"/>
      <c r="I365" s="392"/>
    </row>
    <row r="366" spans="1:9" ht="12.75">
      <c r="A366" s="389"/>
      <c r="B366" s="389"/>
      <c r="C366" s="389"/>
      <c r="E366" s="402"/>
      <c r="F366" s="402"/>
      <c r="G366" s="401"/>
      <c r="H366" s="400"/>
      <c r="I366" s="392"/>
    </row>
    <row r="367" spans="1:9" ht="12.75">
      <c r="A367" s="389"/>
      <c r="B367" s="389"/>
      <c r="C367" s="389"/>
      <c r="E367" s="402"/>
      <c r="F367" s="402"/>
      <c r="G367" s="401"/>
      <c r="H367" s="400"/>
      <c r="I367" s="392"/>
    </row>
    <row r="368" spans="1:9" ht="12.75">
      <c r="A368" s="389"/>
      <c r="B368" s="389"/>
      <c r="C368" s="389"/>
      <c r="E368" s="402"/>
      <c r="F368" s="402"/>
      <c r="G368" s="401"/>
      <c r="H368" s="400"/>
      <c r="I368" s="392"/>
    </row>
    <row r="369" spans="1:9" ht="12.75">
      <c r="A369" s="389"/>
      <c r="B369" s="389"/>
      <c r="C369" s="389"/>
      <c r="E369" s="402"/>
      <c r="F369" s="402"/>
      <c r="G369" s="401"/>
      <c r="H369" s="400"/>
      <c r="I369" s="392"/>
    </row>
    <row r="370" spans="1:9" ht="12.75">
      <c r="A370" s="389"/>
      <c r="B370" s="389"/>
      <c r="C370" s="389"/>
      <c r="E370" s="402"/>
      <c r="F370" s="402"/>
      <c r="G370" s="401"/>
      <c r="H370" s="400"/>
      <c r="I370" s="392"/>
    </row>
    <row r="371" spans="1:9" ht="12.75">
      <c r="A371" s="389"/>
      <c r="B371" s="389"/>
      <c r="C371" s="389"/>
      <c r="E371" s="402"/>
      <c r="F371" s="402"/>
      <c r="G371" s="401"/>
      <c r="H371" s="400"/>
      <c r="I371" s="392"/>
    </row>
    <row r="372" spans="1:9" ht="12.75">
      <c r="A372" s="389"/>
      <c r="B372" s="389"/>
      <c r="C372" s="389"/>
      <c r="E372" s="402"/>
      <c r="F372" s="402"/>
      <c r="G372" s="401"/>
      <c r="H372" s="400"/>
      <c r="I372" s="392"/>
    </row>
    <row r="373" spans="1:9" ht="12.75">
      <c r="A373" s="389"/>
      <c r="B373" s="389"/>
      <c r="C373" s="389"/>
      <c r="E373" s="402"/>
      <c r="F373" s="402"/>
      <c r="G373" s="401"/>
      <c r="H373" s="400"/>
      <c r="I373" s="392"/>
    </row>
    <row r="374" spans="1:9" ht="12.75">
      <c r="A374" s="389"/>
      <c r="B374" s="389"/>
      <c r="C374" s="389"/>
      <c r="E374" s="402"/>
      <c r="F374" s="402"/>
      <c r="G374" s="401"/>
      <c r="H374" s="400"/>
      <c r="I374" s="392"/>
    </row>
    <row r="375" spans="1:9" ht="12.75">
      <c r="A375" s="389"/>
      <c r="B375" s="389"/>
      <c r="C375" s="389"/>
      <c r="E375" s="402"/>
      <c r="F375" s="402"/>
      <c r="G375" s="401"/>
      <c r="H375" s="400"/>
      <c r="I375" s="392"/>
    </row>
    <row r="376" spans="1:9" ht="12.75">
      <c r="A376" s="389"/>
      <c r="B376" s="389"/>
      <c r="C376" s="389"/>
      <c r="E376" s="402"/>
      <c r="F376" s="402"/>
      <c r="G376" s="401"/>
      <c r="H376" s="400"/>
      <c r="I376" s="392"/>
    </row>
    <row r="377" spans="1:9" ht="12.75">
      <c r="A377" s="389"/>
      <c r="B377" s="389"/>
      <c r="C377" s="389"/>
      <c r="E377" s="402"/>
      <c r="F377" s="402"/>
      <c r="G377" s="401"/>
      <c r="H377" s="400"/>
      <c r="I377" s="392"/>
    </row>
    <row r="378" spans="1:9" ht="12.75">
      <c r="A378" s="389"/>
      <c r="B378" s="389"/>
      <c r="C378" s="389"/>
      <c r="E378" s="402"/>
      <c r="F378" s="402"/>
      <c r="G378" s="401"/>
      <c r="H378" s="400"/>
      <c r="I378" s="392"/>
    </row>
    <row r="379" spans="1:9" ht="12.75">
      <c r="A379" s="389"/>
      <c r="B379" s="389"/>
      <c r="C379" s="389"/>
      <c r="E379" s="402"/>
      <c r="F379" s="402"/>
      <c r="G379" s="401"/>
      <c r="H379" s="400"/>
      <c r="I379" s="392"/>
    </row>
    <row r="380" spans="1:9" ht="12.75">
      <c r="A380" s="389"/>
      <c r="B380" s="389"/>
      <c r="C380" s="389"/>
      <c r="E380" s="402"/>
      <c r="F380" s="402"/>
      <c r="G380" s="401"/>
      <c r="H380" s="400"/>
      <c r="I380" s="392"/>
    </row>
    <row r="381" spans="1:9" ht="12.75">
      <c r="A381" s="389"/>
      <c r="B381" s="389"/>
      <c r="C381" s="389"/>
      <c r="E381" s="402"/>
      <c r="F381" s="402"/>
      <c r="G381" s="401"/>
      <c r="H381" s="400"/>
      <c r="I381" s="392"/>
    </row>
    <row r="382" spans="1:9" ht="12.75">
      <c r="A382" s="389"/>
      <c r="B382" s="389"/>
      <c r="C382" s="389"/>
      <c r="E382" s="402"/>
      <c r="F382" s="402"/>
      <c r="G382" s="401"/>
      <c r="H382" s="400"/>
      <c r="I382" s="392"/>
    </row>
    <row r="383" spans="1:9" ht="12.75">
      <c r="A383" s="389"/>
      <c r="B383" s="389"/>
      <c r="C383" s="389"/>
      <c r="E383" s="402"/>
      <c r="F383" s="402"/>
      <c r="G383" s="401"/>
      <c r="H383" s="400"/>
      <c r="I383" s="392"/>
    </row>
    <row r="384" spans="1:9" ht="12.75">
      <c r="A384" s="389"/>
      <c r="B384" s="389"/>
      <c r="C384" s="389"/>
      <c r="E384" s="402"/>
      <c r="F384" s="402"/>
      <c r="G384" s="401"/>
      <c r="H384" s="400"/>
      <c r="I384" s="392"/>
    </row>
    <row r="385" spans="1:9" ht="12.75">
      <c r="A385" s="389"/>
      <c r="B385" s="389"/>
      <c r="C385" s="389"/>
      <c r="E385" s="402"/>
      <c r="F385" s="402"/>
      <c r="G385" s="401"/>
      <c r="H385" s="400"/>
      <c r="I385" s="392"/>
    </row>
    <row r="386" spans="1:9" ht="12.75">
      <c r="A386" s="389"/>
      <c r="B386" s="389"/>
      <c r="C386" s="389"/>
      <c r="E386" s="402"/>
      <c r="F386" s="402"/>
      <c r="G386" s="401"/>
      <c r="H386" s="400"/>
      <c r="I386" s="392"/>
    </row>
    <row r="387" spans="1:9" ht="12.75">
      <c r="A387" s="389"/>
      <c r="B387" s="389"/>
      <c r="C387" s="389"/>
      <c r="E387" s="402"/>
      <c r="F387" s="402"/>
      <c r="G387" s="401"/>
      <c r="H387" s="400"/>
      <c r="I387" s="392"/>
    </row>
    <row r="388" spans="1:9" ht="12.75">
      <c r="A388" s="389"/>
      <c r="B388" s="389"/>
      <c r="C388" s="389"/>
      <c r="E388" s="402"/>
      <c r="F388" s="402"/>
      <c r="G388" s="401"/>
      <c r="H388" s="400"/>
      <c r="I388" s="392"/>
    </row>
    <row r="389" spans="1:9" ht="12.75">
      <c r="A389" s="389"/>
      <c r="B389" s="389"/>
      <c r="C389" s="389"/>
      <c r="E389" s="402"/>
      <c r="F389" s="402"/>
      <c r="G389" s="401"/>
      <c r="H389" s="400"/>
      <c r="I389" s="392"/>
    </row>
    <row r="390" spans="1:9" ht="12.75">
      <c r="A390" s="389"/>
      <c r="B390" s="389"/>
      <c r="C390" s="389"/>
      <c r="E390" s="402"/>
      <c r="F390" s="402"/>
      <c r="G390" s="401"/>
      <c r="H390" s="400"/>
      <c r="I390" s="392"/>
    </row>
    <row r="391" spans="1:9" ht="12.75">
      <c r="A391" s="389"/>
      <c r="B391" s="389"/>
      <c r="C391" s="389"/>
      <c r="E391" s="402"/>
      <c r="F391" s="402"/>
      <c r="G391" s="401"/>
      <c r="H391" s="400"/>
      <c r="I391" s="392"/>
    </row>
    <row r="392" spans="1:9" ht="12.75">
      <c r="A392" s="389"/>
      <c r="B392" s="389"/>
      <c r="C392" s="389"/>
      <c r="E392" s="402"/>
      <c r="F392" s="402"/>
      <c r="G392" s="401"/>
      <c r="H392" s="400"/>
      <c r="I392" s="392"/>
    </row>
    <row r="393" spans="1:9" ht="12.75">
      <c r="A393" s="389"/>
      <c r="B393" s="389"/>
      <c r="C393" s="389"/>
      <c r="E393" s="402"/>
      <c r="F393" s="402"/>
      <c r="G393" s="401"/>
      <c r="H393" s="400"/>
      <c r="I393" s="392"/>
    </row>
    <row r="394" spans="1:9" ht="12.75">
      <c r="A394" s="389"/>
      <c r="B394" s="389"/>
      <c r="C394" s="389"/>
      <c r="E394" s="402"/>
      <c r="F394" s="402"/>
      <c r="G394" s="401"/>
      <c r="H394" s="400"/>
      <c r="I394" s="392"/>
    </row>
    <row r="395" spans="1:9" ht="12.75">
      <c r="A395" s="389"/>
      <c r="B395" s="389"/>
      <c r="C395" s="389"/>
      <c r="E395" s="402"/>
      <c r="F395" s="402"/>
      <c r="G395" s="401"/>
      <c r="H395" s="400"/>
      <c r="I395" s="392"/>
    </row>
    <row r="396" spans="1:9" ht="12.75">
      <c r="A396" s="389"/>
      <c r="B396" s="389"/>
      <c r="C396" s="389"/>
      <c r="E396" s="402"/>
      <c r="F396" s="402"/>
      <c r="G396" s="401"/>
      <c r="H396" s="400"/>
      <c r="I396" s="392"/>
    </row>
    <row r="397" spans="1:9" ht="12.75">
      <c r="A397" s="389"/>
      <c r="B397" s="389"/>
      <c r="C397" s="389"/>
      <c r="E397" s="402"/>
      <c r="F397" s="402"/>
      <c r="G397" s="401"/>
      <c r="H397" s="400"/>
      <c r="I397" s="392"/>
    </row>
    <row r="398" spans="1:9" ht="12.75">
      <c r="A398" s="389"/>
      <c r="B398" s="389"/>
      <c r="C398" s="389"/>
      <c r="E398" s="402"/>
      <c r="F398" s="402"/>
      <c r="G398" s="401"/>
      <c r="H398" s="400"/>
      <c r="I398" s="392"/>
    </row>
    <row r="399" spans="1:9" ht="12.75">
      <c r="A399" s="389"/>
      <c r="B399" s="389"/>
      <c r="C399" s="389"/>
      <c r="E399" s="402"/>
      <c r="F399" s="402"/>
      <c r="G399" s="401"/>
      <c r="H399" s="400"/>
      <c r="I399" s="392"/>
    </row>
    <row r="400" spans="1:9" ht="12.75">
      <c r="A400" s="389"/>
      <c r="B400" s="389"/>
      <c r="C400" s="389"/>
      <c r="E400" s="402"/>
      <c r="F400" s="402"/>
      <c r="G400" s="401"/>
      <c r="H400" s="400"/>
      <c r="I400" s="392"/>
    </row>
    <row r="401" spans="1:9" ht="12.75">
      <c r="A401" s="389"/>
      <c r="B401" s="389"/>
      <c r="C401" s="389"/>
      <c r="E401" s="402"/>
      <c r="F401" s="402"/>
      <c r="G401" s="401"/>
      <c r="H401" s="400"/>
      <c r="I401" s="392"/>
    </row>
    <row r="402" spans="1:9" ht="12.75">
      <c r="A402" s="389"/>
      <c r="B402" s="389"/>
      <c r="C402" s="389"/>
      <c r="E402" s="402"/>
      <c r="F402" s="402"/>
      <c r="G402" s="401"/>
      <c r="H402" s="400"/>
      <c r="I402" s="392"/>
    </row>
    <row r="403" spans="1:9" ht="12.75">
      <c r="A403" s="389"/>
      <c r="B403" s="389"/>
      <c r="C403" s="389"/>
      <c r="E403" s="402"/>
      <c r="F403" s="402"/>
      <c r="G403" s="401"/>
      <c r="H403" s="400"/>
      <c r="I403" s="392"/>
    </row>
    <row r="404" spans="1:9" ht="12.75">
      <c r="A404" s="389"/>
      <c r="B404" s="389"/>
      <c r="C404" s="389"/>
      <c r="E404" s="402"/>
      <c r="F404" s="402"/>
      <c r="G404" s="401"/>
      <c r="H404" s="400"/>
      <c r="I404" s="392"/>
    </row>
    <row r="405" spans="1:9" ht="12.75">
      <c r="A405" s="389"/>
      <c r="B405" s="389"/>
      <c r="C405" s="389"/>
      <c r="E405" s="402"/>
      <c r="F405" s="402"/>
      <c r="G405" s="401"/>
      <c r="H405" s="400"/>
      <c r="I405" s="392"/>
    </row>
    <row r="406" spans="1:9" ht="12.75">
      <c r="A406" s="389"/>
      <c r="B406" s="389"/>
      <c r="C406" s="389"/>
      <c r="E406" s="402"/>
      <c r="F406" s="402"/>
      <c r="G406" s="401"/>
      <c r="H406" s="400"/>
      <c r="I406" s="392"/>
    </row>
    <row r="407" spans="1:9" ht="12.75">
      <c r="A407" s="389"/>
      <c r="B407" s="389"/>
      <c r="C407" s="389"/>
      <c r="E407" s="402"/>
      <c r="F407" s="402"/>
      <c r="G407" s="401"/>
      <c r="H407" s="400"/>
      <c r="I407" s="392"/>
    </row>
    <row r="408" spans="1:9" ht="12.75">
      <c r="A408" s="389"/>
      <c r="B408" s="389"/>
      <c r="C408" s="389"/>
      <c r="E408" s="402"/>
      <c r="F408" s="402"/>
      <c r="G408" s="401"/>
      <c r="H408" s="400"/>
      <c r="I408" s="392"/>
    </row>
    <row r="409" spans="1:9" ht="12.75">
      <c r="A409" s="389"/>
      <c r="B409" s="389"/>
      <c r="C409" s="389"/>
      <c r="E409" s="402"/>
      <c r="F409" s="402"/>
      <c r="G409" s="401"/>
      <c r="H409" s="400"/>
      <c r="I409" s="392"/>
    </row>
    <row r="410" spans="1:9" ht="12.75">
      <c r="A410" s="389"/>
      <c r="B410" s="389"/>
      <c r="C410" s="389"/>
      <c r="E410" s="402"/>
      <c r="F410" s="402"/>
      <c r="G410" s="401"/>
      <c r="H410" s="400"/>
      <c r="I410" s="392"/>
    </row>
    <row r="411" spans="1:9" ht="12.75">
      <c r="A411" s="389"/>
      <c r="B411" s="389"/>
      <c r="C411" s="389"/>
      <c r="E411" s="402"/>
      <c r="F411" s="402"/>
      <c r="G411" s="401"/>
      <c r="H411" s="400"/>
      <c r="I411" s="392"/>
    </row>
    <row r="412" spans="1:9" ht="12.75">
      <c r="A412" s="389"/>
      <c r="B412" s="389"/>
      <c r="C412" s="389"/>
      <c r="E412" s="402"/>
      <c r="F412" s="402"/>
      <c r="G412" s="401"/>
      <c r="H412" s="400"/>
      <c r="I412" s="392"/>
    </row>
    <row r="413" spans="1:9" ht="12.75">
      <c r="A413" s="389"/>
      <c r="B413" s="389"/>
      <c r="C413" s="389"/>
      <c r="E413" s="402"/>
      <c r="F413" s="402"/>
      <c r="G413" s="401"/>
      <c r="H413" s="400"/>
      <c r="I413" s="392"/>
    </row>
    <row r="414" spans="1:9" ht="12.75">
      <c r="A414" s="389"/>
      <c r="B414" s="389"/>
      <c r="C414" s="389"/>
      <c r="E414" s="402"/>
      <c r="F414" s="402"/>
      <c r="G414" s="401"/>
      <c r="H414" s="400"/>
      <c r="I414" s="392"/>
    </row>
    <row r="415" spans="1:9" ht="12.75">
      <c r="A415" s="389"/>
      <c r="B415" s="389"/>
      <c r="C415" s="389"/>
      <c r="E415" s="402"/>
      <c r="F415" s="402"/>
      <c r="G415" s="401"/>
      <c r="H415" s="400"/>
      <c r="I415" s="392"/>
    </row>
    <row r="416" spans="1:9" ht="12.75">
      <c r="A416" s="389"/>
      <c r="B416" s="389"/>
      <c r="C416" s="389"/>
      <c r="E416" s="402"/>
      <c r="F416" s="402"/>
      <c r="G416" s="401"/>
      <c r="H416" s="400"/>
      <c r="I416" s="392"/>
    </row>
    <row r="417" spans="1:9" ht="12.75">
      <c r="A417" s="389"/>
      <c r="B417" s="389"/>
      <c r="C417" s="389"/>
      <c r="E417" s="402"/>
      <c r="F417" s="402"/>
      <c r="G417" s="401"/>
      <c r="H417" s="400"/>
      <c r="I417" s="392"/>
    </row>
    <row r="418" spans="1:9" ht="12.75">
      <c r="A418" s="389"/>
      <c r="B418" s="389"/>
      <c r="C418" s="389"/>
      <c r="E418" s="402"/>
      <c r="F418" s="402"/>
      <c r="G418" s="401"/>
      <c r="H418" s="400"/>
      <c r="I418" s="392"/>
    </row>
    <row r="419" spans="1:9" ht="12.75">
      <c r="A419" s="389"/>
      <c r="B419" s="389"/>
      <c r="C419" s="389"/>
      <c r="E419" s="402"/>
      <c r="F419" s="402"/>
      <c r="G419" s="401"/>
      <c r="H419" s="400"/>
      <c r="I419" s="392"/>
    </row>
    <row r="420" spans="1:9" ht="12.75">
      <c r="A420" s="389"/>
      <c r="B420" s="389"/>
      <c r="C420" s="389"/>
      <c r="E420" s="402"/>
      <c r="F420" s="402"/>
      <c r="G420" s="401"/>
      <c r="H420" s="400"/>
      <c r="I420" s="392"/>
    </row>
    <row r="421" spans="1:9" ht="12.75">
      <c r="A421" s="389"/>
      <c r="B421" s="389"/>
      <c r="C421" s="389"/>
      <c r="E421" s="402"/>
      <c r="F421" s="402"/>
      <c r="G421" s="401"/>
      <c r="H421" s="400"/>
      <c r="I421" s="392"/>
    </row>
    <row r="422" spans="1:9" ht="12.75">
      <c r="A422" s="389"/>
      <c r="B422" s="389"/>
      <c r="C422" s="389"/>
      <c r="E422" s="402"/>
      <c r="F422" s="402"/>
      <c r="G422" s="401"/>
      <c r="H422" s="400"/>
      <c r="I422" s="392"/>
    </row>
    <row r="423" spans="1:9" ht="12.75">
      <c r="A423" s="389"/>
      <c r="B423" s="389"/>
      <c r="C423" s="389"/>
      <c r="E423" s="402"/>
      <c r="F423" s="402"/>
      <c r="G423" s="401"/>
      <c r="H423" s="400"/>
      <c r="I423" s="392"/>
    </row>
    <row r="424" spans="1:9" ht="12.75">
      <c r="A424" s="389"/>
      <c r="B424" s="389"/>
      <c r="C424" s="389"/>
      <c r="E424" s="402"/>
      <c r="F424" s="402"/>
      <c r="G424" s="401"/>
      <c r="H424" s="400"/>
      <c r="I424" s="392"/>
    </row>
    <row r="425" spans="1:9" ht="12.75">
      <c r="A425" s="389"/>
      <c r="B425" s="389"/>
      <c r="C425" s="389"/>
      <c r="E425" s="402"/>
      <c r="F425" s="402"/>
      <c r="G425" s="401"/>
      <c r="H425" s="400"/>
      <c r="I425" s="392"/>
    </row>
    <row r="426" spans="1:9" ht="12.75">
      <c r="A426" s="389"/>
      <c r="B426" s="389"/>
      <c r="C426" s="389"/>
      <c r="E426" s="402"/>
      <c r="F426" s="402"/>
      <c r="G426" s="401"/>
      <c r="H426" s="400"/>
      <c r="I426" s="392"/>
    </row>
    <row r="427" spans="1:9" ht="12.75">
      <c r="A427" s="389"/>
      <c r="B427" s="389"/>
      <c r="C427" s="389"/>
      <c r="E427" s="402"/>
      <c r="F427" s="402"/>
      <c r="G427" s="401"/>
      <c r="H427" s="400"/>
      <c r="I427" s="392"/>
    </row>
    <row r="428" spans="1:9" ht="12.75">
      <c r="A428" s="389"/>
      <c r="B428" s="389"/>
      <c r="C428" s="389"/>
      <c r="E428" s="402"/>
      <c r="F428" s="402"/>
      <c r="G428" s="401"/>
      <c r="H428" s="400"/>
      <c r="I428" s="392"/>
    </row>
    <row r="429" spans="1:9" ht="12.75">
      <c r="A429" s="389"/>
      <c r="B429" s="389"/>
      <c r="C429" s="389"/>
      <c r="E429" s="402"/>
      <c r="F429" s="402"/>
      <c r="G429" s="401"/>
      <c r="H429" s="400"/>
      <c r="I429" s="392"/>
    </row>
    <row r="430" spans="1:9" ht="12.75">
      <c r="A430" s="389"/>
      <c r="B430" s="389"/>
      <c r="C430" s="389"/>
      <c r="E430" s="402"/>
      <c r="F430" s="402"/>
      <c r="G430" s="401"/>
      <c r="H430" s="400"/>
      <c r="I430" s="392"/>
    </row>
    <row r="431" spans="1:9" ht="12.75">
      <c r="A431" s="389"/>
      <c r="B431" s="389"/>
      <c r="C431" s="389"/>
      <c r="E431" s="402"/>
      <c r="F431" s="402"/>
      <c r="G431" s="401"/>
      <c r="H431" s="400"/>
      <c r="I431" s="392"/>
    </row>
    <row r="432" spans="1:9" ht="12.75">
      <c r="A432" s="389"/>
      <c r="B432" s="389"/>
      <c r="C432" s="389"/>
      <c r="E432" s="402"/>
      <c r="F432" s="402"/>
      <c r="G432" s="401"/>
      <c r="H432" s="400"/>
      <c r="I432" s="392"/>
    </row>
    <row r="433" spans="1:9" ht="12.75">
      <c r="A433" s="389"/>
      <c r="B433" s="389"/>
      <c r="C433" s="389"/>
      <c r="E433" s="402"/>
      <c r="F433" s="402"/>
      <c r="G433" s="401"/>
      <c r="H433" s="400"/>
      <c r="I433" s="392"/>
    </row>
    <row r="434" spans="1:9" ht="12.75">
      <c r="A434" s="389"/>
      <c r="B434" s="389"/>
      <c r="C434" s="389"/>
      <c r="E434" s="402"/>
      <c r="F434" s="402"/>
      <c r="G434" s="401"/>
      <c r="H434" s="400"/>
      <c r="I434" s="392"/>
    </row>
    <row r="435" spans="1:9" ht="12.75">
      <c r="A435" s="389"/>
      <c r="B435" s="389"/>
      <c r="C435" s="389"/>
      <c r="E435" s="402"/>
      <c r="F435" s="402"/>
      <c r="G435" s="401"/>
      <c r="H435" s="400"/>
      <c r="I435" s="392"/>
    </row>
    <row r="436" spans="1:9" ht="12.75">
      <c r="A436" s="389"/>
      <c r="B436" s="389"/>
      <c r="C436" s="389"/>
      <c r="E436" s="402"/>
      <c r="F436" s="402"/>
      <c r="G436" s="401"/>
      <c r="H436" s="400"/>
      <c r="I436" s="392"/>
    </row>
    <row r="437" spans="1:9" ht="12.75">
      <c r="A437" s="389"/>
      <c r="B437" s="389"/>
      <c r="C437" s="389"/>
      <c r="E437" s="402"/>
      <c r="F437" s="402"/>
      <c r="G437" s="401"/>
      <c r="H437" s="400"/>
      <c r="I437" s="392"/>
    </row>
    <row r="438" spans="1:9" ht="12.75">
      <c r="A438" s="389"/>
      <c r="B438" s="389"/>
      <c r="C438" s="389"/>
      <c r="E438" s="402"/>
      <c r="F438" s="402"/>
      <c r="G438" s="401"/>
      <c r="H438" s="400"/>
      <c r="I438" s="392"/>
    </row>
    <row r="439" spans="1:9" ht="12.75">
      <c r="A439" s="389"/>
      <c r="B439" s="389"/>
      <c r="C439" s="389"/>
      <c r="E439" s="402"/>
      <c r="F439" s="402"/>
      <c r="G439" s="401"/>
      <c r="H439" s="400"/>
      <c r="I439" s="392"/>
    </row>
    <row r="440" spans="1:9" ht="12.75">
      <c r="A440" s="389"/>
      <c r="B440" s="389"/>
      <c r="C440" s="389"/>
      <c r="E440" s="402"/>
      <c r="F440" s="402"/>
      <c r="G440" s="401"/>
      <c r="H440" s="400"/>
      <c r="I440" s="392"/>
    </row>
    <row r="441" spans="1:9" ht="12.75">
      <c r="A441" s="389"/>
      <c r="B441" s="389"/>
      <c r="C441" s="389"/>
      <c r="E441" s="402"/>
      <c r="F441" s="402"/>
      <c r="G441" s="401"/>
      <c r="H441" s="400"/>
      <c r="I441" s="392"/>
    </row>
    <row r="442" spans="1:9" ht="12.75">
      <c r="A442" s="389"/>
      <c r="B442" s="389"/>
      <c r="C442" s="389"/>
      <c r="E442" s="402"/>
      <c r="F442" s="402"/>
      <c r="G442" s="401"/>
      <c r="H442" s="400"/>
      <c r="I442" s="392"/>
    </row>
    <row r="443" spans="1:9" ht="12.75">
      <c r="A443" s="389"/>
      <c r="B443" s="389"/>
      <c r="C443" s="389"/>
      <c r="E443" s="402"/>
      <c r="F443" s="402"/>
      <c r="G443" s="401"/>
      <c r="H443" s="400"/>
      <c r="I443" s="392"/>
    </row>
    <row r="444" spans="1:9" ht="12.75">
      <c r="A444" s="389"/>
      <c r="B444" s="389"/>
      <c r="C444" s="389"/>
      <c r="E444" s="402"/>
      <c r="F444" s="402"/>
      <c r="G444" s="401"/>
      <c r="H444" s="400"/>
      <c r="I444" s="392"/>
    </row>
    <row r="445" spans="1:9" ht="12.75">
      <c r="A445" s="389"/>
      <c r="B445" s="389"/>
      <c r="C445" s="389"/>
      <c r="E445" s="402"/>
      <c r="F445" s="402"/>
      <c r="G445" s="401"/>
      <c r="H445" s="400"/>
      <c r="I445" s="392"/>
    </row>
    <row r="446" spans="1:9" ht="12.75">
      <c r="A446" s="389"/>
      <c r="B446" s="389"/>
      <c r="C446" s="389"/>
      <c r="E446" s="402"/>
      <c r="F446" s="402"/>
      <c r="G446" s="401"/>
      <c r="H446" s="400"/>
      <c r="I446" s="392"/>
    </row>
    <row r="447" spans="1:9" ht="12.75">
      <c r="A447" s="389"/>
      <c r="B447" s="389"/>
      <c r="C447" s="389"/>
      <c r="E447" s="402"/>
      <c r="F447" s="402"/>
      <c r="G447" s="401"/>
      <c r="H447" s="400"/>
      <c r="I447" s="392"/>
    </row>
    <row r="448" spans="1:9" ht="12.75">
      <c r="A448" s="389"/>
      <c r="B448" s="389"/>
      <c r="C448" s="389"/>
      <c r="E448" s="402"/>
      <c r="F448" s="402"/>
      <c r="G448" s="401"/>
      <c r="H448" s="400"/>
      <c r="I448" s="392"/>
    </row>
    <row r="449" spans="1:9" ht="12.75">
      <c r="A449" s="389"/>
      <c r="B449" s="389"/>
      <c r="C449" s="389"/>
      <c r="E449" s="402"/>
      <c r="F449" s="402"/>
      <c r="G449" s="401"/>
      <c r="H449" s="400"/>
      <c r="I449" s="392"/>
    </row>
    <row r="450" spans="1:9" ht="12.75">
      <c r="A450" s="389"/>
      <c r="B450" s="389"/>
      <c r="C450" s="389"/>
      <c r="E450" s="402"/>
      <c r="F450" s="402"/>
      <c r="G450" s="401"/>
      <c r="H450" s="400"/>
      <c r="I450" s="392"/>
    </row>
    <row r="451" spans="1:9" ht="12.75">
      <c r="A451" s="389"/>
      <c r="B451" s="389"/>
      <c r="C451" s="389"/>
      <c r="E451" s="402"/>
      <c r="F451" s="402"/>
      <c r="G451" s="401"/>
      <c r="H451" s="400"/>
      <c r="I451" s="392"/>
    </row>
    <row r="452" spans="1:9" ht="12.75">
      <c r="A452" s="389"/>
      <c r="B452" s="389"/>
      <c r="C452" s="389"/>
      <c r="E452" s="402"/>
      <c r="F452" s="402"/>
      <c r="G452" s="401"/>
      <c r="H452" s="400"/>
      <c r="I452" s="392"/>
    </row>
    <row r="453" spans="1:9" ht="12.75">
      <c r="A453" s="389"/>
      <c r="B453" s="389"/>
      <c r="C453" s="389"/>
      <c r="E453" s="402"/>
      <c r="F453" s="402"/>
      <c r="G453" s="401"/>
      <c r="H453" s="400"/>
      <c r="I453" s="392"/>
    </row>
    <row r="454" spans="1:9" ht="12.75">
      <c r="A454" s="389"/>
      <c r="B454" s="389"/>
      <c r="C454" s="389"/>
      <c r="E454" s="402"/>
      <c r="F454" s="402"/>
      <c r="G454" s="401"/>
      <c r="H454" s="400"/>
      <c r="I454" s="392"/>
    </row>
    <row r="455" spans="1:9" ht="12.75">
      <c r="A455" s="389"/>
      <c r="B455" s="389"/>
      <c r="C455" s="389"/>
      <c r="E455" s="402"/>
      <c r="F455" s="402"/>
      <c r="G455" s="401"/>
      <c r="H455" s="400"/>
      <c r="I455" s="392"/>
    </row>
    <row r="456" spans="1:9" ht="12.75">
      <c r="A456" s="389"/>
      <c r="B456" s="389"/>
      <c r="C456" s="389"/>
      <c r="E456" s="402"/>
      <c r="F456" s="402"/>
      <c r="G456" s="401"/>
      <c r="H456" s="400"/>
      <c r="I456" s="392"/>
    </row>
    <row r="457" spans="1:9" ht="12.75">
      <c r="A457" s="389"/>
      <c r="B457" s="389"/>
      <c r="C457" s="389"/>
      <c r="E457" s="402"/>
      <c r="F457" s="402"/>
      <c r="G457" s="401"/>
      <c r="H457" s="400"/>
      <c r="I457" s="392"/>
    </row>
    <row r="458" spans="1:9" ht="12.75">
      <c r="A458" s="389"/>
      <c r="B458" s="389"/>
      <c r="C458" s="389"/>
      <c r="E458" s="402"/>
      <c r="F458" s="402"/>
      <c r="G458" s="401"/>
      <c r="H458" s="400"/>
      <c r="I458" s="392"/>
    </row>
    <row r="459" spans="1:9" ht="12.75">
      <c r="A459" s="389"/>
      <c r="B459" s="389"/>
      <c r="C459" s="389"/>
      <c r="E459" s="402"/>
      <c r="F459" s="402"/>
      <c r="G459" s="401"/>
      <c r="H459" s="400"/>
      <c r="I459" s="392"/>
    </row>
    <row r="460" spans="1:9" ht="12.75">
      <c r="A460" s="389"/>
      <c r="B460" s="389"/>
      <c r="C460" s="389"/>
      <c r="E460" s="402"/>
      <c r="F460" s="402"/>
      <c r="G460" s="401"/>
      <c r="H460" s="400"/>
      <c r="I460" s="392"/>
    </row>
    <row r="461" spans="1:9" ht="12.75">
      <c r="A461" s="389"/>
      <c r="B461" s="389"/>
      <c r="C461" s="389"/>
      <c r="E461" s="402"/>
      <c r="F461" s="402"/>
      <c r="G461" s="401"/>
      <c r="H461" s="400"/>
      <c r="I461" s="392"/>
    </row>
    <row r="462" spans="1:9" ht="12.75">
      <c r="A462" s="389"/>
      <c r="B462" s="389"/>
      <c r="C462" s="389"/>
      <c r="E462" s="402"/>
      <c r="F462" s="402"/>
      <c r="G462" s="401"/>
      <c r="H462" s="400"/>
      <c r="I462" s="392"/>
    </row>
    <row r="463" spans="1:9" ht="12.75">
      <c r="A463" s="389"/>
      <c r="B463" s="389"/>
      <c r="C463" s="389"/>
      <c r="E463" s="402"/>
      <c r="F463" s="402"/>
      <c r="G463" s="401"/>
      <c r="H463" s="400"/>
      <c r="I463" s="392"/>
    </row>
    <row r="464" spans="1:9" ht="12.75">
      <c r="A464" s="389"/>
      <c r="B464" s="389"/>
      <c r="C464" s="389"/>
      <c r="E464" s="402"/>
      <c r="F464" s="402"/>
      <c r="G464" s="401"/>
      <c r="H464" s="400"/>
      <c r="I464" s="392"/>
    </row>
    <row r="465" spans="1:9" ht="12.75">
      <c r="A465" s="389"/>
      <c r="B465" s="389"/>
      <c r="C465" s="389"/>
      <c r="E465" s="402"/>
      <c r="F465" s="402"/>
      <c r="G465" s="401"/>
      <c r="H465" s="400"/>
      <c r="I465" s="392"/>
    </row>
    <row r="466" spans="1:9" ht="12.75">
      <c r="A466" s="389"/>
      <c r="B466" s="389"/>
      <c r="C466" s="389"/>
      <c r="E466" s="402"/>
      <c r="F466" s="402"/>
      <c r="G466" s="401"/>
      <c r="H466" s="400"/>
      <c r="I466" s="392"/>
    </row>
    <row r="467" spans="1:9" ht="12.75">
      <c r="A467" s="389"/>
      <c r="B467" s="389"/>
      <c r="C467" s="389"/>
      <c r="E467" s="402"/>
      <c r="F467" s="402"/>
      <c r="G467" s="401"/>
      <c r="H467" s="400"/>
      <c r="I467" s="392"/>
    </row>
    <row r="468" spans="1:9" ht="12.75">
      <c r="A468" s="389"/>
      <c r="B468" s="389"/>
      <c r="C468" s="389"/>
      <c r="E468" s="402"/>
      <c r="F468" s="402"/>
      <c r="G468" s="401"/>
      <c r="H468" s="400"/>
      <c r="I468" s="392"/>
    </row>
    <row r="469" spans="1:9" ht="12.75">
      <c r="A469" s="389"/>
      <c r="B469" s="389"/>
      <c r="C469" s="389"/>
      <c r="E469" s="402"/>
      <c r="F469" s="402"/>
      <c r="G469" s="401"/>
      <c r="H469" s="400"/>
      <c r="I469" s="392"/>
    </row>
    <row r="470" spans="1:9" ht="12.75">
      <c r="A470" s="389"/>
      <c r="B470" s="389"/>
      <c r="C470" s="389"/>
      <c r="E470" s="402"/>
      <c r="F470" s="402"/>
      <c r="G470" s="401"/>
      <c r="H470" s="400"/>
      <c r="I470" s="392"/>
    </row>
    <row r="471" spans="1:9" ht="12.75">
      <c r="A471" s="389"/>
      <c r="B471" s="389"/>
      <c r="C471" s="389"/>
      <c r="E471" s="402"/>
      <c r="F471" s="402"/>
      <c r="G471" s="401"/>
      <c r="H471" s="400"/>
      <c r="I471" s="392"/>
    </row>
    <row r="472" spans="1:9" ht="12.75">
      <c r="A472" s="389"/>
      <c r="B472" s="389"/>
      <c r="C472" s="389"/>
      <c r="E472" s="402"/>
      <c r="F472" s="402"/>
      <c r="G472" s="401"/>
      <c r="H472" s="400"/>
      <c r="I472" s="392"/>
    </row>
    <row r="473" spans="1:9" ht="12.75">
      <c r="A473" s="389"/>
      <c r="B473" s="389"/>
      <c r="C473" s="389"/>
      <c r="E473" s="402"/>
      <c r="F473" s="402"/>
      <c r="G473" s="401"/>
      <c r="H473" s="400"/>
      <c r="I473" s="392"/>
    </row>
    <row r="474" spans="1:9" ht="12.75">
      <c r="A474" s="389"/>
      <c r="B474" s="389"/>
      <c r="C474" s="389"/>
      <c r="E474" s="402"/>
      <c r="F474" s="402"/>
      <c r="G474" s="401"/>
      <c r="H474" s="400"/>
      <c r="I474" s="392"/>
    </row>
    <row r="475" spans="1:9" ht="12.75">
      <c r="A475" s="389"/>
      <c r="B475" s="389"/>
      <c r="C475" s="389"/>
      <c r="E475" s="402"/>
      <c r="F475" s="402"/>
      <c r="G475" s="401"/>
      <c r="H475" s="400"/>
      <c r="I475" s="392"/>
    </row>
    <row r="476" spans="1:9" ht="12.75">
      <c r="A476" s="389"/>
      <c r="B476" s="389"/>
      <c r="C476" s="389"/>
      <c r="E476" s="402"/>
      <c r="F476" s="402"/>
      <c r="G476" s="401"/>
      <c r="H476" s="400"/>
      <c r="I476" s="392"/>
    </row>
    <row r="477" spans="1:9" ht="12.75">
      <c r="A477" s="389"/>
      <c r="B477" s="389"/>
      <c r="C477" s="389"/>
      <c r="E477" s="402"/>
      <c r="F477" s="402"/>
      <c r="G477" s="401"/>
      <c r="H477" s="400"/>
      <c r="I477" s="392"/>
    </row>
    <row r="478" spans="1:9" ht="12.75">
      <c r="A478" s="389"/>
      <c r="B478" s="389"/>
      <c r="C478" s="389"/>
      <c r="E478" s="402"/>
      <c r="F478" s="402"/>
      <c r="G478" s="401"/>
      <c r="H478" s="400"/>
      <c r="I478" s="392"/>
    </row>
    <row r="479" spans="1:9" ht="12.75">
      <c r="A479" s="389"/>
      <c r="B479" s="389"/>
      <c r="C479" s="389"/>
      <c r="E479" s="402"/>
      <c r="F479" s="402"/>
      <c r="G479" s="401"/>
      <c r="H479" s="400"/>
      <c r="I479" s="392"/>
    </row>
    <row r="480" spans="1:9" ht="12.75">
      <c r="A480" s="389"/>
      <c r="B480" s="389"/>
      <c r="C480" s="389"/>
      <c r="E480" s="402"/>
      <c r="F480" s="402"/>
      <c r="G480" s="401"/>
      <c r="H480" s="400"/>
      <c r="I480" s="392"/>
    </row>
    <row r="481" spans="1:9" ht="12.75">
      <c r="A481" s="389"/>
      <c r="B481" s="389"/>
      <c r="C481" s="389"/>
      <c r="E481" s="402"/>
      <c r="F481" s="402"/>
      <c r="G481" s="401"/>
      <c r="H481" s="400"/>
      <c r="I481" s="392"/>
    </row>
    <row r="482" spans="1:9" ht="12.75">
      <c r="A482" s="389"/>
      <c r="B482" s="389"/>
      <c r="C482" s="389"/>
      <c r="E482" s="402"/>
      <c r="F482" s="402"/>
      <c r="G482" s="401"/>
      <c r="H482" s="400"/>
      <c r="I482" s="392"/>
    </row>
    <row r="483" spans="1:9" ht="12.75">
      <c r="A483" s="389"/>
      <c r="B483" s="389"/>
      <c r="C483" s="389"/>
      <c r="E483" s="402"/>
      <c r="F483" s="402"/>
      <c r="G483" s="401"/>
      <c r="H483" s="400"/>
      <c r="I483" s="392"/>
    </row>
    <row r="484" spans="1:9" ht="12.75">
      <c r="A484" s="389"/>
      <c r="B484" s="389"/>
      <c r="C484" s="389"/>
      <c r="E484" s="402"/>
      <c r="F484" s="402"/>
      <c r="G484" s="401"/>
      <c r="H484" s="400"/>
      <c r="I484" s="392"/>
    </row>
    <row r="485" spans="1:9" ht="12.75">
      <c r="A485" s="389"/>
      <c r="B485" s="389"/>
      <c r="C485" s="389"/>
      <c r="E485" s="402"/>
      <c r="F485" s="402"/>
      <c r="G485" s="401"/>
      <c r="H485" s="400"/>
      <c r="I485" s="392"/>
    </row>
    <row r="486" spans="1:9" ht="12.75">
      <c r="A486" s="389"/>
      <c r="B486" s="389"/>
      <c r="C486" s="389"/>
      <c r="E486" s="402"/>
      <c r="F486" s="402"/>
      <c r="G486" s="401"/>
      <c r="H486" s="400"/>
      <c r="I486" s="392"/>
    </row>
    <row r="487" spans="1:9" ht="12.75">
      <c r="A487" s="389"/>
      <c r="B487" s="389"/>
      <c r="C487" s="389"/>
      <c r="E487" s="402"/>
      <c r="F487" s="402"/>
      <c r="G487" s="401"/>
      <c r="H487" s="400"/>
      <c r="I487" s="392"/>
    </row>
    <row r="488" spans="1:9" ht="12.75">
      <c r="A488" s="389"/>
      <c r="B488" s="389"/>
      <c r="C488" s="389"/>
      <c r="E488" s="402"/>
      <c r="F488" s="402"/>
      <c r="G488" s="401"/>
      <c r="H488" s="400"/>
      <c r="I488" s="392"/>
    </row>
    <row r="489" spans="1:9" ht="12.75">
      <c r="A489" s="389"/>
      <c r="B489" s="389"/>
      <c r="C489" s="389"/>
      <c r="E489" s="402"/>
      <c r="F489" s="402"/>
      <c r="G489" s="401"/>
      <c r="H489" s="400"/>
      <c r="I489" s="392"/>
    </row>
    <row r="490" spans="1:9" ht="12.75">
      <c r="A490" s="389"/>
      <c r="B490" s="389"/>
      <c r="C490" s="389"/>
      <c r="E490" s="402"/>
      <c r="F490" s="402"/>
      <c r="G490" s="401"/>
      <c r="H490" s="400"/>
      <c r="I490" s="392"/>
    </row>
    <row r="491" spans="1:9" ht="12.75">
      <c r="A491" s="389"/>
      <c r="B491" s="389"/>
      <c r="C491" s="389"/>
      <c r="E491" s="402"/>
      <c r="F491" s="402"/>
      <c r="G491" s="401"/>
      <c r="H491" s="400"/>
      <c r="I491" s="392"/>
    </row>
    <row r="492" spans="1:9" ht="12.75">
      <c r="A492" s="389"/>
      <c r="B492" s="389"/>
      <c r="C492" s="389"/>
      <c r="E492" s="402"/>
      <c r="F492" s="402"/>
      <c r="G492" s="401"/>
      <c r="H492" s="400"/>
      <c r="I492" s="392"/>
    </row>
    <row r="493" spans="1:9" ht="12.75">
      <c r="A493" s="389"/>
      <c r="B493" s="389"/>
      <c r="C493" s="389"/>
      <c r="E493" s="402"/>
      <c r="F493" s="402"/>
      <c r="G493" s="401"/>
      <c r="H493" s="400"/>
      <c r="I493" s="392"/>
    </row>
    <row r="494" spans="1:9" ht="12.75">
      <c r="A494" s="389"/>
      <c r="B494" s="389"/>
      <c r="C494" s="389"/>
      <c r="E494" s="402"/>
      <c r="F494" s="402"/>
      <c r="G494" s="401"/>
      <c r="H494" s="400"/>
      <c r="I494" s="392"/>
    </row>
    <row r="495" spans="1:9" ht="12.75">
      <c r="A495" s="389"/>
      <c r="B495" s="389"/>
      <c r="C495" s="389"/>
      <c r="E495" s="402"/>
      <c r="F495" s="402"/>
      <c r="G495" s="401"/>
      <c r="H495" s="400"/>
      <c r="I495" s="392"/>
    </row>
    <row r="496" spans="1:9" ht="12.75">
      <c r="A496" s="389"/>
      <c r="B496" s="389"/>
      <c r="C496" s="389"/>
      <c r="E496" s="402"/>
      <c r="F496" s="402"/>
      <c r="G496" s="401"/>
      <c r="H496" s="400"/>
      <c r="I496" s="392"/>
    </row>
    <row r="497" spans="1:9" ht="12.75">
      <c r="A497" s="389"/>
      <c r="B497" s="389"/>
      <c r="C497" s="389"/>
      <c r="E497" s="402"/>
      <c r="F497" s="402"/>
      <c r="G497" s="401"/>
      <c r="H497" s="400"/>
      <c r="I497" s="392"/>
    </row>
    <row r="498" spans="1:9" ht="12.75">
      <c r="A498" s="389"/>
      <c r="B498" s="389"/>
      <c r="C498" s="389"/>
      <c r="E498" s="402"/>
      <c r="F498" s="402"/>
      <c r="G498" s="401"/>
      <c r="H498" s="400"/>
      <c r="I498" s="392"/>
    </row>
    <row r="499" spans="1:9" ht="12.75">
      <c r="A499" s="389"/>
      <c r="B499" s="389"/>
      <c r="C499" s="389"/>
      <c r="E499" s="402"/>
      <c r="F499" s="402"/>
      <c r="G499" s="401"/>
      <c r="H499" s="400"/>
      <c r="I499" s="392"/>
    </row>
    <row r="500" spans="1:9" ht="12.75">
      <c r="A500" s="389"/>
      <c r="B500" s="389"/>
      <c r="C500" s="389"/>
      <c r="E500" s="402"/>
      <c r="F500" s="402"/>
      <c r="G500" s="401"/>
      <c r="H500" s="400"/>
      <c r="I500" s="392"/>
    </row>
    <row r="501" spans="1:9" ht="12.75">
      <c r="A501" s="389"/>
      <c r="B501" s="389"/>
      <c r="C501" s="389"/>
      <c r="E501" s="402"/>
      <c r="F501" s="402"/>
      <c r="G501" s="401"/>
      <c r="H501" s="400"/>
      <c r="I501" s="392"/>
    </row>
    <row r="502" spans="1:9" ht="12.75">
      <c r="A502" s="389"/>
      <c r="B502" s="389"/>
      <c r="C502" s="389"/>
      <c r="E502" s="402"/>
      <c r="F502" s="402"/>
      <c r="G502" s="401"/>
      <c r="H502" s="400"/>
      <c r="I502" s="392"/>
    </row>
    <row r="503" spans="1:9" ht="12.75">
      <c r="A503" s="389"/>
      <c r="B503" s="389"/>
      <c r="C503" s="389"/>
      <c r="E503" s="402"/>
      <c r="F503" s="402"/>
      <c r="G503" s="401"/>
      <c r="H503" s="400"/>
      <c r="I503" s="392"/>
    </row>
    <row r="504" spans="1:9" ht="12.75">
      <c r="A504" s="389"/>
      <c r="B504" s="389"/>
      <c r="C504" s="389"/>
      <c r="E504" s="402"/>
      <c r="F504" s="402"/>
      <c r="G504" s="401"/>
      <c r="H504" s="400"/>
      <c r="I504" s="392"/>
    </row>
    <row r="505" spans="1:9" ht="12.75">
      <c r="A505" s="389"/>
      <c r="B505" s="389"/>
      <c r="C505" s="389"/>
      <c r="E505" s="402"/>
      <c r="F505" s="402"/>
      <c r="G505" s="401"/>
      <c r="H505" s="400"/>
      <c r="I505" s="392"/>
    </row>
    <row r="506" spans="1:9" ht="12.75">
      <c r="A506" s="389"/>
      <c r="B506" s="389"/>
      <c r="C506" s="389"/>
      <c r="E506" s="402"/>
      <c r="F506" s="402"/>
      <c r="G506" s="401"/>
      <c r="H506" s="400"/>
      <c r="I506" s="392"/>
    </row>
    <row r="507" spans="1:9" ht="12.75">
      <c r="A507" s="389"/>
      <c r="B507" s="389"/>
      <c r="C507" s="389"/>
      <c r="E507" s="402"/>
      <c r="F507" s="402"/>
      <c r="G507" s="401"/>
      <c r="H507" s="400"/>
      <c r="I507" s="392"/>
    </row>
    <row r="508" spans="1:9" ht="12.75">
      <c r="A508" s="389"/>
      <c r="B508" s="389"/>
      <c r="C508" s="389"/>
      <c r="E508" s="402"/>
      <c r="F508" s="402"/>
      <c r="G508" s="401"/>
      <c r="H508" s="400"/>
      <c r="I508" s="392"/>
    </row>
    <row r="509" spans="1:9" ht="12.75">
      <c r="A509" s="389"/>
      <c r="B509" s="389"/>
      <c r="C509" s="389"/>
      <c r="E509" s="402"/>
      <c r="F509" s="402"/>
      <c r="G509" s="401"/>
      <c r="H509" s="400"/>
      <c r="I509" s="392"/>
    </row>
    <row r="510" spans="1:9" ht="12.75">
      <c r="A510" s="389"/>
      <c r="B510" s="389"/>
      <c r="C510" s="389"/>
      <c r="E510" s="402"/>
      <c r="F510" s="402"/>
      <c r="G510" s="401"/>
      <c r="H510" s="400"/>
      <c r="I510" s="392"/>
    </row>
    <row r="511" spans="1:9" ht="12.75">
      <c r="A511" s="389"/>
      <c r="B511" s="389"/>
      <c r="C511" s="389"/>
      <c r="E511" s="402"/>
      <c r="F511" s="402"/>
      <c r="G511" s="401"/>
      <c r="H511" s="400"/>
      <c r="I511" s="392"/>
    </row>
    <row r="512" spans="1:9" ht="12.75">
      <c r="A512" s="389"/>
      <c r="B512" s="389"/>
      <c r="C512" s="389"/>
      <c r="E512" s="402"/>
      <c r="F512" s="402"/>
      <c r="G512" s="401"/>
      <c r="H512" s="400"/>
      <c r="I512" s="392"/>
    </row>
    <row r="513" spans="1:9" ht="12.75">
      <c r="A513" s="389"/>
      <c r="B513" s="389"/>
      <c r="C513" s="389"/>
      <c r="E513" s="402"/>
      <c r="F513" s="402"/>
      <c r="G513" s="401"/>
      <c r="H513" s="400"/>
      <c r="I513" s="392"/>
    </row>
    <row r="514" spans="1:9" ht="12.75">
      <c r="A514" s="389"/>
      <c r="B514" s="389"/>
      <c r="C514" s="389"/>
      <c r="E514" s="402"/>
      <c r="F514" s="402"/>
      <c r="G514" s="401"/>
      <c r="H514" s="400"/>
      <c r="I514" s="392"/>
    </row>
    <row r="515" spans="1:9" ht="12.75">
      <c r="A515" s="389"/>
      <c r="B515" s="389"/>
      <c r="C515" s="389"/>
      <c r="E515" s="402"/>
      <c r="F515" s="402"/>
      <c r="G515" s="401"/>
      <c r="H515" s="400"/>
      <c r="I515" s="392"/>
    </row>
    <row r="516" spans="1:9" ht="12.75">
      <c r="A516" s="389"/>
      <c r="B516" s="389"/>
      <c r="C516" s="389"/>
      <c r="E516" s="402"/>
      <c r="F516" s="402"/>
      <c r="G516" s="401"/>
      <c r="H516" s="400"/>
      <c r="I516" s="392"/>
    </row>
    <row r="517" spans="1:9" ht="12.75">
      <c r="A517" s="389"/>
      <c r="B517" s="389"/>
      <c r="C517" s="389"/>
      <c r="E517" s="402"/>
      <c r="F517" s="402"/>
      <c r="G517" s="401"/>
      <c r="H517" s="400"/>
      <c r="I517" s="392"/>
    </row>
    <row r="518" spans="1:9" ht="12.75">
      <c r="A518" s="389"/>
      <c r="B518" s="389"/>
      <c r="C518" s="389"/>
      <c r="E518" s="402"/>
      <c r="F518" s="402"/>
      <c r="G518" s="401"/>
      <c r="H518" s="400"/>
      <c r="I518" s="392"/>
    </row>
    <row r="519" spans="1:9" ht="12.75">
      <c r="A519" s="389"/>
      <c r="B519" s="389"/>
      <c r="C519" s="389"/>
      <c r="E519" s="402"/>
      <c r="F519" s="402"/>
      <c r="G519" s="401"/>
      <c r="H519" s="400"/>
      <c r="I519" s="392"/>
    </row>
    <row r="520" spans="1:9" ht="12.75">
      <c r="A520" s="389"/>
      <c r="B520" s="389"/>
      <c r="C520" s="389"/>
      <c r="E520" s="402"/>
      <c r="F520" s="402"/>
      <c r="G520" s="401"/>
      <c r="H520" s="400"/>
      <c r="I520" s="392"/>
    </row>
    <row r="521" spans="1:9" ht="12.75">
      <c r="A521" s="389"/>
      <c r="B521" s="389"/>
      <c r="C521" s="389"/>
      <c r="E521" s="402"/>
      <c r="F521" s="402"/>
      <c r="G521" s="401"/>
      <c r="H521" s="400"/>
      <c r="I521" s="392"/>
    </row>
    <row r="522" spans="1:9" ht="12.75">
      <c r="A522" s="389"/>
      <c r="B522" s="389"/>
      <c r="C522" s="389"/>
      <c r="E522" s="402"/>
      <c r="F522" s="402"/>
      <c r="G522" s="401"/>
      <c r="H522" s="400"/>
      <c r="I522" s="392"/>
    </row>
    <row r="523" spans="1:9" ht="12.75">
      <c r="A523" s="389"/>
      <c r="B523" s="389"/>
      <c r="C523" s="389"/>
      <c r="E523" s="402"/>
      <c r="F523" s="402"/>
      <c r="G523" s="401"/>
      <c r="H523" s="400"/>
      <c r="I523" s="392"/>
    </row>
    <row r="524" spans="1:9" ht="12.75">
      <c r="A524" s="389"/>
      <c r="B524" s="389"/>
      <c r="C524" s="389"/>
      <c r="E524" s="402"/>
      <c r="F524" s="402"/>
      <c r="G524" s="401"/>
      <c r="H524" s="400"/>
      <c r="I524" s="392"/>
    </row>
    <row r="525" spans="1:9" ht="12.75">
      <c r="A525" s="389"/>
      <c r="B525" s="389"/>
      <c r="C525" s="389"/>
      <c r="E525" s="402"/>
      <c r="F525" s="402"/>
      <c r="G525" s="401"/>
      <c r="H525" s="400"/>
      <c r="I525" s="392"/>
    </row>
    <row r="526" spans="1:9" ht="12.75">
      <c r="A526" s="389"/>
      <c r="B526" s="389"/>
      <c r="C526" s="389"/>
      <c r="E526" s="402"/>
      <c r="F526" s="402"/>
      <c r="G526" s="401"/>
      <c r="H526" s="400"/>
      <c r="I526" s="392"/>
    </row>
    <row r="527" spans="1:9" ht="12.75">
      <c r="A527" s="389"/>
      <c r="B527" s="389"/>
      <c r="C527" s="389"/>
      <c r="E527" s="402"/>
      <c r="F527" s="402"/>
      <c r="G527" s="401"/>
      <c r="H527" s="400"/>
      <c r="I527" s="392"/>
    </row>
    <row r="528" spans="1:9" ht="12.75">
      <c r="A528" s="389"/>
      <c r="B528" s="389"/>
      <c r="C528" s="389"/>
      <c r="E528" s="402"/>
      <c r="F528" s="402"/>
      <c r="G528" s="401"/>
      <c r="H528" s="400"/>
      <c r="I528" s="392"/>
    </row>
    <row r="529" spans="1:9" ht="12.75">
      <c r="A529" s="389"/>
      <c r="B529" s="389"/>
      <c r="C529" s="389"/>
      <c r="E529" s="402"/>
      <c r="F529" s="402"/>
      <c r="G529" s="401"/>
      <c r="H529" s="400"/>
      <c r="I529" s="392"/>
    </row>
    <row r="530" spans="1:9" ht="12.75">
      <c r="A530" s="389"/>
      <c r="B530" s="389"/>
      <c r="C530" s="389"/>
      <c r="E530" s="402"/>
      <c r="F530" s="402"/>
      <c r="G530" s="401"/>
      <c r="H530" s="400"/>
      <c r="I530" s="392"/>
    </row>
    <row r="531" spans="1:9" ht="12.75">
      <c r="A531" s="389"/>
      <c r="B531" s="389"/>
      <c r="C531" s="389"/>
      <c r="E531" s="402"/>
      <c r="F531" s="402"/>
      <c r="G531" s="401"/>
      <c r="H531" s="400"/>
      <c r="I531" s="392"/>
    </row>
    <row r="532" spans="1:9" ht="12.75">
      <c r="A532" s="389"/>
      <c r="B532" s="389"/>
      <c r="C532" s="389"/>
      <c r="E532" s="402"/>
      <c r="F532" s="402"/>
      <c r="G532" s="401"/>
      <c r="H532" s="400"/>
      <c r="I532" s="392"/>
    </row>
    <row r="533" spans="1:9" ht="12.75">
      <c r="A533" s="389"/>
      <c r="B533" s="389"/>
      <c r="C533" s="389"/>
      <c r="E533" s="402"/>
      <c r="F533" s="402"/>
      <c r="G533" s="401"/>
      <c r="H533" s="400"/>
      <c r="I533" s="392"/>
    </row>
    <row r="534" spans="1:9" ht="12.75">
      <c r="A534" s="389"/>
      <c r="B534" s="389"/>
      <c r="C534" s="389"/>
      <c r="E534" s="402"/>
      <c r="F534" s="402"/>
      <c r="G534" s="401"/>
      <c r="H534" s="400"/>
      <c r="I534" s="392"/>
    </row>
    <row r="535" spans="1:9" ht="12.75">
      <c r="A535" s="389"/>
      <c r="B535" s="389"/>
      <c r="C535" s="389"/>
      <c r="E535" s="402"/>
      <c r="F535" s="402"/>
      <c r="G535" s="401"/>
      <c r="H535" s="400"/>
      <c r="I535" s="392"/>
    </row>
    <row r="536" spans="1:9" ht="12.75">
      <c r="A536" s="389"/>
      <c r="B536" s="389"/>
      <c r="C536" s="389"/>
      <c r="E536" s="402"/>
      <c r="F536" s="402"/>
      <c r="G536" s="401"/>
      <c r="H536" s="400"/>
      <c r="I536" s="392"/>
    </row>
    <row r="537" spans="1:9" ht="12.75">
      <c r="A537" s="389"/>
      <c r="B537" s="389"/>
      <c r="C537" s="389"/>
      <c r="E537" s="402"/>
      <c r="F537" s="402"/>
      <c r="G537" s="401"/>
      <c r="H537" s="400"/>
      <c r="I537" s="392"/>
    </row>
    <row r="538" spans="1:9" ht="12.75">
      <c r="A538" s="389"/>
      <c r="B538" s="389"/>
      <c r="C538" s="389"/>
      <c r="E538" s="402"/>
      <c r="F538" s="402"/>
      <c r="G538" s="401"/>
      <c r="H538" s="400"/>
      <c r="I538" s="392"/>
    </row>
    <row r="539" spans="1:9" ht="12.75">
      <c r="A539" s="389"/>
      <c r="B539" s="389"/>
      <c r="C539" s="389"/>
      <c r="E539" s="402"/>
      <c r="F539" s="402"/>
      <c r="G539" s="401"/>
      <c r="H539" s="400"/>
      <c r="I539" s="392"/>
    </row>
    <row r="540" spans="1:9" ht="12.75">
      <c r="A540" s="389"/>
      <c r="B540" s="389"/>
      <c r="C540" s="389"/>
      <c r="E540" s="402"/>
      <c r="F540" s="402"/>
      <c r="G540" s="401"/>
      <c r="H540" s="400"/>
      <c r="I540" s="392"/>
    </row>
    <row r="541" spans="1:9" ht="12.75">
      <c r="A541" s="389"/>
      <c r="B541" s="389"/>
      <c r="C541" s="389"/>
      <c r="E541" s="402"/>
      <c r="F541" s="402"/>
      <c r="G541" s="401"/>
      <c r="H541" s="400"/>
      <c r="I541" s="392"/>
    </row>
    <row r="542" spans="1:9" ht="12.75">
      <c r="A542" s="389"/>
      <c r="B542" s="389"/>
      <c r="C542" s="389"/>
      <c r="E542" s="402"/>
      <c r="F542" s="402"/>
      <c r="G542" s="401"/>
      <c r="H542" s="400"/>
      <c r="I542" s="392"/>
    </row>
    <row r="543" spans="1:9" ht="12.75">
      <c r="A543" s="389"/>
      <c r="B543" s="389"/>
      <c r="C543" s="389"/>
      <c r="E543" s="402"/>
      <c r="F543" s="402"/>
      <c r="G543" s="401"/>
      <c r="H543" s="400"/>
      <c r="I543" s="392"/>
    </row>
    <row r="544" spans="1:9" ht="12.75">
      <c r="A544" s="389"/>
      <c r="B544" s="389"/>
      <c r="C544" s="389"/>
      <c r="E544" s="402"/>
      <c r="F544" s="402"/>
      <c r="G544" s="401"/>
      <c r="H544" s="400"/>
      <c r="I544" s="392"/>
    </row>
    <row r="545" spans="1:9" ht="12.75">
      <c r="A545" s="389"/>
      <c r="B545" s="389"/>
      <c r="C545" s="389"/>
      <c r="E545" s="402"/>
      <c r="F545" s="402"/>
      <c r="G545" s="401"/>
      <c r="H545" s="400"/>
      <c r="I545" s="392"/>
    </row>
    <row r="546" spans="1:9" ht="12.75">
      <c r="A546" s="389"/>
      <c r="B546" s="389"/>
      <c r="C546" s="389"/>
      <c r="E546" s="402"/>
      <c r="F546" s="402"/>
      <c r="G546" s="401"/>
      <c r="H546" s="400"/>
      <c r="I546" s="392"/>
    </row>
    <row r="547" spans="1:9" ht="12.75">
      <c r="A547" s="389"/>
      <c r="B547" s="389"/>
      <c r="C547" s="389"/>
      <c r="E547" s="402"/>
      <c r="F547" s="402"/>
      <c r="G547" s="401"/>
      <c r="H547" s="400"/>
      <c r="I547" s="392"/>
    </row>
    <row r="548" spans="1:9" ht="12.75">
      <c r="A548" s="389"/>
      <c r="B548" s="389"/>
      <c r="C548" s="389"/>
      <c r="E548" s="402"/>
      <c r="F548" s="402"/>
      <c r="G548" s="401"/>
      <c r="H548" s="400"/>
      <c r="I548" s="392"/>
    </row>
    <row r="549" spans="1:9" ht="12.75">
      <c r="A549" s="389"/>
      <c r="B549" s="389"/>
      <c r="C549" s="389"/>
      <c r="E549" s="402"/>
      <c r="F549" s="402"/>
      <c r="G549" s="401"/>
      <c r="H549" s="400"/>
      <c r="I549" s="392"/>
    </row>
    <row r="550" spans="1:9" ht="12.75">
      <c r="A550" s="389"/>
      <c r="B550" s="389"/>
      <c r="C550" s="389"/>
      <c r="E550" s="402"/>
      <c r="F550" s="402"/>
      <c r="G550" s="401"/>
      <c r="H550" s="400"/>
      <c r="I550" s="392"/>
    </row>
    <row r="551" spans="1:9" ht="12.75">
      <c r="A551" s="389"/>
      <c r="B551" s="389"/>
      <c r="C551" s="389"/>
      <c r="E551" s="402"/>
      <c r="F551" s="402"/>
      <c r="G551" s="401"/>
      <c r="H551" s="400"/>
      <c r="I551" s="392"/>
    </row>
    <row r="552" spans="1:9" ht="12.75">
      <c r="A552" s="389"/>
      <c r="B552" s="389"/>
      <c r="C552" s="389"/>
      <c r="E552" s="402"/>
      <c r="F552" s="402"/>
      <c r="G552" s="401"/>
      <c r="H552" s="400"/>
      <c r="I552" s="392"/>
    </row>
    <row r="553" spans="1:9" ht="12.75">
      <c r="A553" s="389"/>
      <c r="B553" s="389"/>
      <c r="C553" s="389"/>
      <c r="E553" s="402"/>
      <c r="F553" s="402"/>
      <c r="G553" s="401"/>
      <c r="H553" s="400"/>
      <c r="I553" s="392"/>
    </row>
    <row r="554" spans="1:9" ht="12.75">
      <c r="A554" s="389"/>
      <c r="B554" s="389"/>
      <c r="C554" s="389"/>
      <c r="E554" s="402"/>
      <c r="F554" s="402"/>
      <c r="G554" s="401"/>
      <c r="H554" s="400"/>
      <c r="I554" s="392"/>
    </row>
    <row r="555" spans="1:9" ht="12.75">
      <c r="A555" s="389"/>
      <c r="B555" s="389"/>
      <c r="C555" s="389"/>
      <c r="E555" s="402"/>
      <c r="F555" s="402"/>
      <c r="G555" s="401"/>
      <c r="H555" s="400"/>
      <c r="I555" s="392"/>
    </row>
    <row r="556" spans="1:9" ht="12.75">
      <c r="A556" s="389"/>
      <c r="B556" s="389"/>
      <c r="C556" s="389"/>
      <c r="E556" s="402"/>
      <c r="F556" s="402"/>
      <c r="G556" s="401"/>
      <c r="H556" s="400"/>
      <c r="I556" s="392"/>
    </row>
    <row r="557" spans="1:9" ht="12.75">
      <c r="A557" s="389"/>
      <c r="B557" s="389"/>
      <c r="C557" s="389"/>
      <c r="E557" s="402"/>
      <c r="F557" s="402"/>
      <c r="G557" s="401"/>
      <c r="H557" s="400"/>
      <c r="I557" s="392"/>
    </row>
    <row r="558" spans="1:9" ht="12.75">
      <c r="A558" s="389"/>
      <c r="B558" s="389"/>
      <c r="C558" s="389"/>
      <c r="E558" s="402"/>
      <c r="F558" s="402"/>
      <c r="G558" s="401"/>
      <c r="H558" s="400"/>
      <c r="I558" s="392"/>
    </row>
    <row r="559" spans="1:9" ht="12.75">
      <c r="A559" s="389"/>
      <c r="B559" s="389"/>
      <c r="C559" s="389"/>
      <c r="E559" s="402"/>
      <c r="F559" s="402"/>
      <c r="G559" s="401"/>
      <c r="H559" s="400"/>
      <c r="I559" s="392"/>
    </row>
    <row r="560" spans="1:9" ht="12.75">
      <c r="A560" s="389"/>
      <c r="B560" s="389"/>
      <c r="C560" s="389"/>
      <c r="E560" s="402"/>
      <c r="F560" s="402"/>
      <c r="G560" s="401"/>
      <c r="H560" s="400"/>
      <c r="I560" s="392"/>
    </row>
    <row r="561" spans="1:9" ht="12.75">
      <c r="A561" s="389"/>
      <c r="B561" s="389"/>
      <c r="C561" s="389"/>
      <c r="E561" s="402"/>
      <c r="F561" s="402"/>
      <c r="G561" s="401"/>
      <c r="H561" s="400"/>
      <c r="I561" s="392"/>
    </row>
    <row r="562" spans="1:9" ht="12.75">
      <c r="A562" s="389"/>
      <c r="B562" s="389"/>
      <c r="C562" s="389"/>
      <c r="E562" s="402"/>
      <c r="F562" s="402"/>
      <c r="G562" s="401"/>
      <c r="H562" s="400"/>
      <c r="I562" s="392"/>
    </row>
    <row r="563" spans="1:9" ht="12.75">
      <c r="A563" s="389"/>
      <c r="B563" s="389"/>
      <c r="C563" s="389"/>
      <c r="E563" s="402"/>
      <c r="F563" s="402"/>
      <c r="G563" s="401"/>
      <c r="H563" s="400"/>
      <c r="I563" s="392"/>
    </row>
    <row r="564" spans="1:9" ht="12.75">
      <c r="A564" s="389"/>
      <c r="B564" s="389"/>
      <c r="C564" s="389"/>
      <c r="E564" s="402"/>
      <c r="F564" s="402"/>
      <c r="G564" s="401"/>
      <c r="H564" s="400"/>
      <c r="I564" s="392"/>
    </row>
    <row r="565" spans="1:9" ht="12.75">
      <c r="A565" s="389"/>
      <c r="B565" s="389"/>
      <c r="C565" s="389"/>
      <c r="E565" s="402"/>
      <c r="F565" s="402"/>
      <c r="G565" s="401"/>
      <c r="H565" s="400"/>
      <c r="I565" s="392"/>
    </row>
    <row r="566" spans="1:9" ht="12.75">
      <c r="A566" s="389"/>
      <c r="B566" s="389"/>
      <c r="C566" s="389"/>
      <c r="E566" s="402"/>
      <c r="F566" s="402"/>
      <c r="G566" s="401"/>
      <c r="H566" s="400"/>
      <c r="I566" s="392"/>
    </row>
    <row r="567" spans="1:9" ht="12.75">
      <c r="A567" s="389"/>
      <c r="B567" s="389"/>
      <c r="C567" s="389"/>
      <c r="E567" s="402"/>
      <c r="F567" s="402"/>
      <c r="G567" s="401"/>
      <c r="H567" s="400"/>
      <c r="I567" s="392"/>
    </row>
    <row r="568" spans="1:9" ht="12.75">
      <c r="A568" s="389"/>
      <c r="B568" s="389"/>
      <c r="C568" s="389"/>
      <c r="E568" s="402"/>
      <c r="F568" s="402"/>
      <c r="G568" s="401"/>
      <c r="H568" s="400"/>
      <c r="I568" s="392"/>
    </row>
    <row r="569" spans="1:9" ht="12.75">
      <c r="A569" s="389"/>
      <c r="B569" s="389"/>
      <c r="C569" s="389"/>
      <c r="E569" s="402"/>
      <c r="F569" s="402"/>
      <c r="G569" s="401"/>
      <c r="H569" s="400"/>
      <c r="I569" s="392"/>
    </row>
    <row r="570" spans="1:9" ht="12.75">
      <c r="A570" s="389"/>
      <c r="B570" s="389"/>
      <c r="C570" s="389"/>
      <c r="E570" s="402"/>
      <c r="F570" s="402"/>
      <c r="G570" s="401"/>
      <c r="H570" s="400"/>
      <c r="I570" s="392"/>
    </row>
    <row r="571" spans="1:9" ht="12.75">
      <c r="A571" s="389"/>
      <c r="B571" s="389"/>
      <c r="C571" s="389"/>
      <c r="E571" s="402"/>
      <c r="F571" s="402"/>
      <c r="G571" s="401"/>
      <c r="H571" s="400"/>
      <c r="I571" s="392"/>
    </row>
    <row r="572" spans="1:9" ht="12.75">
      <c r="A572" s="389"/>
      <c r="B572" s="389"/>
      <c r="C572" s="389"/>
      <c r="E572" s="402"/>
      <c r="F572" s="402"/>
      <c r="G572" s="401"/>
      <c r="H572" s="400"/>
      <c r="I572" s="392"/>
    </row>
    <row r="573" spans="1:9" ht="12.75">
      <c r="A573" s="389"/>
      <c r="B573" s="389"/>
      <c r="C573" s="389"/>
      <c r="E573" s="402"/>
      <c r="F573" s="402"/>
      <c r="G573" s="401"/>
      <c r="H573" s="400"/>
      <c r="I573" s="392"/>
    </row>
    <row r="574" spans="1:9" ht="12.75">
      <c r="A574" s="389"/>
      <c r="B574" s="389"/>
      <c r="C574" s="389"/>
      <c r="E574" s="402"/>
      <c r="F574" s="402"/>
      <c r="G574" s="401"/>
      <c r="H574" s="400"/>
      <c r="I574" s="392"/>
    </row>
    <row r="575" spans="1:9" ht="12.75">
      <c r="A575" s="389"/>
      <c r="B575" s="389"/>
      <c r="C575" s="389"/>
      <c r="E575" s="402"/>
      <c r="F575" s="402"/>
      <c r="G575" s="401"/>
      <c r="H575" s="400"/>
      <c r="I575" s="392"/>
    </row>
    <row r="576" spans="1:9" ht="12.75">
      <c r="A576" s="389"/>
      <c r="B576" s="389"/>
      <c r="C576" s="389"/>
      <c r="E576" s="402"/>
      <c r="F576" s="402"/>
      <c r="G576" s="401"/>
      <c r="H576" s="400"/>
      <c r="I576" s="392"/>
    </row>
    <row r="577" spans="1:9" ht="12.75">
      <c r="A577" s="389"/>
      <c r="B577" s="389"/>
      <c r="C577" s="389"/>
      <c r="E577" s="402"/>
      <c r="F577" s="402"/>
      <c r="G577" s="401"/>
      <c r="H577" s="400"/>
      <c r="I577" s="392"/>
    </row>
    <row r="578" spans="1:9" ht="12.75">
      <c r="A578" s="389"/>
      <c r="B578" s="389"/>
      <c r="C578" s="389"/>
      <c r="E578" s="402"/>
      <c r="F578" s="402"/>
      <c r="G578" s="401"/>
      <c r="H578" s="400"/>
      <c r="I578" s="392"/>
    </row>
    <row r="579" spans="1:9" ht="12.75">
      <c r="A579" s="389"/>
      <c r="B579" s="389"/>
      <c r="C579" s="389"/>
      <c r="E579" s="402"/>
      <c r="F579" s="402"/>
      <c r="G579" s="401"/>
      <c r="H579" s="400"/>
      <c r="I579" s="392"/>
    </row>
    <row r="580" spans="1:9" ht="12.75">
      <c r="A580" s="389"/>
      <c r="B580" s="389"/>
      <c r="C580" s="389"/>
      <c r="E580" s="402"/>
      <c r="F580" s="402"/>
      <c r="G580" s="401"/>
      <c r="H580" s="400"/>
      <c r="I580" s="392"/>
    </row>
    <row r="581" spans="1:9" ht="12.75">
      <c r="A581" s="389"/>
      <c r="B581" s="389"/>
      <c r="C581" s="389"/>
      <c r="E581" s="402"/>
      <c r="F581" s="402"/>
      <c r="G581" s="401"/>
      <c r="H581" s="400"/>
      <c r="I581" s="392"/>
    </row>
    <row r="582" spans="1:9" ht="12.75">
      <c r="A582" s="389"/>
      <c r="B582" s="389"/>
      <c r="C582" s="389"/>
      <c r="E582" s="402"/>
      <c r="F582" s="402"/>
      <c r="G582" s="401"/>
      <c r="H582" s="400"/>
      <c r="I582" s="392"/>
    </row>
    <row r="583" spans="1:9" ht="12.75">
      <c r="A583" s="389"/>
      <c r="B583" s="389"/>
      <c r="C583" s="389"/>
      <c r="E583" s="402"/>
      <c r="F583" s="402"/>
      <c r="G583" s="401"/>
      <c r="H583" s="400"/>
      <c r="I583" s="392"/>
    </row>
    <row r="584" spans="1:9" ht="12.75">
      <c r="A584" s="389"/>
      <c r="B584" s="389"/>
      <c r="C584" s="389"/>
      <c r="E584" s="402"/>
      <c r="F584" s="402"/>
      <c r="G584" s="401"/>
      <c r="H584" s="400"/>
      <c r="I584" s="392"/>
    </row>
    <row r="585" spans="1:9" ht="12.75">
      <c r="A585" s="389"/>
      <c r="B585" s="389"/>
      <c r="C585" s="389"/>
      <c r="E585" s="402"/>
      <c r="F585" s="402"/>
      <c r="G585" s="401"/>
      <c r="H585" s="400"/>
      <c r="I585" s="392"/>
    </row>
    <row r="586" spans="1:9" ht="12.75">
      <c r="A586" s="389"/>
      <c r="B586" s="389"/>
      <c r="C586" s="389"/>
      <c r="E586" s="402"/>
      <c r="F586" s="402"/>
      <c r="G586" s="401"/>
      <c r="H586" s="400"/>
      <c r="I586" s="392"/>
    </row>
    <row r="587" spans="1:9" ht="12.75">
      <c r="A587" s="389"/>
      <c r="B587" s="389"/>
      <c r="C587" s="389"/>
      <c r="E587" s="402"/>
      <c r="F587" s="402"/>
      <c r="G587" s="401"/>
      <c r="H587" s="400"/>
      <c r="I587" s="392"/>
    </row>
    <row r="588" spans="1:9" ht="12.75">
      <c r="A588" s="389"/>
      <c r="B588" s="389"/>
      <c r="C588" s="389"/>
      <c r="E588" s="402"/>
      <c r="F588" s="402"/>
      <c r="G588" s="401"/>
      <c r="H588" s="400"/>
      <c r="I588" s="392"/>
    </row>
    <row r="589" spans="1:9" ht="12.75">
      <c r="A589" s="389"/>
      <c r="B589" s="389"/>
      <c r="C589" s="389"/>
      <c r="E589" s="402"/>
      <c r="F589" s="402"/>
      <c r="G589" s="401"/>
      <c r="H589" s="400"/>
      <c r="I589" s="392"/>
    </row>
    <row r="590" spans="1:9" ht="12.75">
      <c r="A590" s="389"/>
      <c r="B590" s="389"/>
      <c r="C590" s="389"/>
      <c r="E590" s="402"/>
      <c r="F590" s="402"/>
      <c r="G590" s="401"/>
      <c r="H590" s="400"/>
      <c r="I590" s="392"/>
    </row>
    <row r="591" spans="1:9" ht="12.75">
      <c r="A591" s="389"/>
      <c r="B591" s="389"/>
      <c r="C591" s="389"/>
      <c r="E591" s="402"/>
      <c r="F591" s="402"/>
      <c r="G591" s="401"/>
      <c r="H591" s="400"/>
      <c r="I591" s="392"/>
    </row>
    <row r="592" spans="1:9" ht="12.75">
      <c r="A592" s="389"/>
      <c r="B592" s="389"/>
      <c r="C592" s="389"/>
      <c r="E592" s="402"/>
      <c r="F592" s="402"/>
      <c r="G592" s="401"/>
      <c r="H592" s="400"/>
      <c r="I592" s="392"/>
    </row>
    <row r="593" spans="1:9" ht="12.75">
      <c r="A593" s="389"/>
      <c r="B593" s="389"/>
      <c r="C593" s="389"/>
      <c r="E593" s="402"/>
      <c r="F593" s="402"/>
      <c r="G593" s="401"/>
      <c r="H593" s="400"/>
      <c r="I593" s="392"/>
    </row>
    <row r="594" spans="1:9" ht="12.75">
      <c r="A594" s="389"/>
      <c r="B594" s="389"/>
      <c r="C594" s="389"/>
      <c r="E594" s="402"/>
      <c r="F594" s="402"/>
      <c r="G594" s="401"/>
      <c r="H594" s="400"/>
      <c r="I594" s="392"/>
    </row>
    <row r="595" spans="1:9" ht="12.75">
      <c r="A595" s="389"/>
      <c r="B595" s="389"/>
      <c r="C595" s="389"/>
      <c r="E595" s="402"/>
      <c r="F595" s="402"/>
      <c r="G595" s="401"/>
      <c r="H595" s="400"/>
      <c r="I595" s="392"/>
    </row>
    <row r="596" spans="1:9" ht="12.75">
      <c r="A596" s="389"/>
      <c r="B596" s="389"/>
      <c r="C596" s="389"/>
      <c r="E596" s="402"/>
      <c r="F596" s="402"/>
      <c r="G596" s="401"/>
      <c r="H596" s="400"/>
      <c r="I596" s="392"/>
    </row>
    <row r="597" spans="1:9" ht="12.75">
      <c r="A597" s="389"/>
      <c r="B597" s="389"/>
      <c r="C597" s="389"/>
      <c r="E597" s="402"/>
      <c r="F597" s="402"/>
      <c r="G597" s="401"/>
      <c r="H597" s="400"/>
      <c r="I597" s="392"/>
    </row>
    <row r="598" spans="1:9" ht="12.75">
      <c r="A598" s="389"/>
      <c r="B598" s="389"/>
      <c r="C598" s="389"/>
      <c r="E598" s="402"/>
      <c r="F598" s="402"/>
      <c r="G598" s="401"/>
      <c r="H598" s="400"/>
      <c r="I598" s="392"/>
    </row>
    <row r="599" spans="1:9" ht="12.75">
      <c r="A599" s="389"/>
      <c r="B599" s="389"/>
      <c r="C599" s="389"/>
      <c r="E599" s="402"/>
      <c r="F599" s="402"/>
      <c r="G599" s="401"/>
      <c r="H599" s="400"/>
      <c r="I599" s="392"/>
    </row>
    <row r="600" spans="1:9" ht="12.75">
      <c r="A600" s="389"/>
      <c r="B600" s="389"/>
      <c r="C600" s="389"/>
      <c r="E600" s="402"/>
      <c r="F600" s="402"/>
      <c r="G600" s="401"/>
      <c r="H600" s="400"/>
      <c r="I600" s="392"/>
    </row>
    <row r="601" spans="1:9" ht="12.75">
      <c r="A601" s="389"/>
      <c r="B601" s="389"/>
      <c r="C601" s="389"/>
      <c r="E601" s="402"/>
      <c r="F601" s="402"/>
      <c r="G601" s="401"/>
      <c r="H601" s="400"/>
      <c r="I601" s="392"/>
    </row>
    <row r="602" spans="1:9" ht="12.75">
      <c r="A602" s="389"/>
      <c r="B602" s="389"/>
      <c r="C602" s="389"/>
      <c r="E602" s="402"/>
      <c r="F602" s="402"/>
      <c r="G602" s="401"/>
      <c r="H602" s="400"/>
      <c r="I602" s="392"/>
    </row>
    <row r="603" spans="1:9" ht="12.75">
      <c r="A603" s="389"/>
      <c r="B603" s="389"/>
      <c r="C603" s="389"/>
      <c r="E603" s="402"/>
      <c r="F603" s="402"/>
      <c r="G603" s="401"/>
      <c r="H603" s="400"/>
      <c r="I603" s="392"/>
    </row>
    <row r="604" spans="1:9" ht="12.75">
      <c r="A604" s="389"/>
      <c r="B604" s="389"/>
      <c r="C604" s="389"/>
      <c r="E604" s="402"/>
      <c r="F604" s="402"/>
      <c r="G604" s="401"/>
      <c r="H604" s="400"/>
      <c r="I604" s="392"/>
    </row>
    <row r="605" spans="1:9" ht="12.75">
      <c r="A605" s="389"/>
      <c r="B605" s="389"/>
      <c r="C605" s="389"/>
      <c r="E605" s="402"/>
      <c r="F605" s="402"/>
      <c r="G605" s="401"/>
      <c r="H605" s="400"/>
      <c r="I605" s="392"/>
    </row>
    <row r="606" spans="1:9" ht="12.75">
      <c r="A606" s="389"/>
      <c r="B606" s="389"/>
      <c r="C606" s="389"/>
      <c r="E606" s="402"/>
      <c r="F606" s="402"/>
      <c r="G606" s="401"/>
      <c r="H606" s="400"/>
      <c r="I606" s="392"/>
    </row>
    <row r="607" spans="1:9" ht="12.75">
      <c r="A607" s="389"/>
      <c r="B607" s="389"/>
      <c r="C607" s="389"/>
      <c r="E607" s="402"/>
      <c r="F607" s="402"/>
      <c r="G607" s="401"/>
      <c r="H607" s="400"/>
      <c r="I607" s="392"/>
    </row>
    <row r="608" spans="1:9" ht="12.75">
      <c r="A608" s="389"/>
      <c r="B608" s="389"/>
      <c r="C608" s="389"/>
      <c r="E608" s="402"/>
      <c r="F608" s="402"/>
      <c r="G608" s="401"/>
      <c r="H608" s="400"/>
      <c r="I608" s="392"/>
    </row>
    <row r="609" spans="1:9" ht="12.75">
      <c r="A609" s="389"/>
      <c r="B609" s="389"/>
      <c r="C609" s="389"/>
      <c r="E609" s="402"/>
      <c r="F609" s="402"/>
      <c r="G609" s="401"/>
      <c r="H609" s="400"/>
      <c r="I609" s="392"/>
    </row>
    <row r="610" spans="1:9" ht="12.75">
      <c r="A610" s="389"/>
      <c r="B610" s="389"/>
      <c r="C610" s="389"/>
      <c r="E610" s="402"/>
      <c r="F610" s="402"/>
      <c r="G610" s="401"/>
      <c r="H610" s="400"/>
      <c r="I610" s="392"/>
    </row>
    <row r="611" spans="1:9" ht="12.75">
      <c r="A611" s="389"/>
      <c r="B611" s="389"/>
      <c r="C611" s="389"/>
      <c r="E611" s="402"/>
      <c r="F611" s="402"/>
      <c r="G611" s="401"/>
      <c r="H611" s="400"/>
      <c r="I611" s="392"/>
    </row>
    <row r="612" spans="1:9" ht="12.75">
      <c r="A612" s="389"/>
      <c r="B612" s="389"/>
      <c r="C612" s="389"/>
      <c r="E612" s="402"/>
      <c r="F612" s="402"/>
      <c r="G612" s="401"/>
      <c r="H612" s="400"/>
      <c r="I612" s="392"/>
    </row>
    <row r="613" spans="1:9" ht="12.75">
      <c r="A613" s="389"/>
      <c r="B613" s="389"/>
      <c r="C613" s="389"/>
      <c r="E613" s="402"/>
      <c r="F613" s="402"/>
      <c r="G613" s="401"/>
      <c r="H613" s="400"/>
      <c r="I613" s="392"/>
    </row>
    <row r="614" spans="1:9" ht="12.75">
      <c r="A614" s="389"/>
      <c r="B614" s="389"/>
      <c r="C614" s="389"/>
      <c r="E614" s="402"/>
      <c r="F614" s="402"/>
      <c r="G614" s="401"/>
      <c r="H614" s="400"/>
      <c r="I614" s="392"/>
    </row>
    <row r="615" spans="1:9" ht="12.75">
      <c r="A615" s="389"/>
      <c r="B615" s="389"/>
      <c r="C615" s="389"/>
      <c r="E615" s="402"/>
      <c r="F615" s="402"/>
      <c r="G615" s="401"/>
      <c r="H615" s="400"/>
      <c r="I615" s="392"/>
    </row>
    <row r="616" spans="1:9" ht="12.75">
      <c r="A616" s="389"/>
      <c r="B616" s="389"/>
      <c r="C616" s="389"/>
      <c r="E616" s="402"/>
      <c r="F616" s="402"/>
      <c r="G616" s="401"/>
      <c r="H616" s="400"/>
      <c r="I616" s="392"/>
    </row>
    <row r="617" spans="1:9" ht="12.75">
      <c r="A617" s="389"/>
      <c r="B617" s="389"/>
      <c r="C617" s="389"/>
      <c r="E617" s="402"/>
      <c r="F617" s="402"/>
      <c r="G617" s="401"/>
      <c r="H617" s="400"/>
      <c r="I617" s="392"/>
    </row>
    <row r="618" spans="1:9" ht="12.75">
      <c r="A618" s="389"/>
      <c r="B618" s="389"/>
      <c r="C618" s="389"/>
      <c r="E618" s="402"/>
      <c r="F618" s="402"/>
      <c r="G618" s="401"/>
      <c r="H618" s="400"/>
      <c r="I618" s="392"/>
    </row>
    <row r="619" spans="1:9" ht="12.75">
      <c r="A619" s="389"/>
      <c r="B619" s="389"/>
      <c r="C619" s="389"/>
      <c r="E619" s="402"/>
      <c r="F619" s="402"/>
      <c r="G619" s="401"/>
      <c r="H619" s="400"/>
      <c r="I619" s="392"/>
    </row>
    <row r="620" spans="1:9" ht="12.75">
      <c r="A620" s="389"/>
      <c r="B620" s="389"/>
      <c r="C620" s="389"/>
      <c r="E620" s="402"/>
      <c r="F620" s="402"/>
      <c r="G620" s="401"/>
      <c r="H620" s="400"/>
      <c r="I620" s="392"/>
    </row>
    <row r="621" spans="1:9" ht="12.75">
      <c r="A621" s="389"/>
      <c r="B621" s="389"/>
      <c r="C621" s="389"/>
      <c r="E621" s="402"/>
      <c r="F621" s="402"/>
      <c r="G621" s="401"/>
      <c r="H621" s="400"/>
      <c r="I621" s="392"/>
    </row>
    <row r="622" spans="1:9" ht="12.75">
      <c r="A622" s="389"/>
      <c r="B622" s="389"/>
      <c r="C622" s="389"/>
      <c r="E622" s="402"/>
      <c r="F622" s="402"/>
      <c r="G622" s="401"/>
      <c r="H622" s="400"/>
      <c r="I622" s="392"/>
    </row>
    <row r="623" spans="1:9" ht="12.75">
      <c r="A623" s="389"/>
      <c r="B623" s="389"/>
      <c r="C623" s="389"/>
      <c r="E623" s="402"/>
      <c r="F623" s="402"/>
      <c r="G623" s="401"/>
      <c r="H623" s="400"/>
      <c r="I623" s="392"/>
    </row>
    <row r="624" spans="1:9" ht="12.75">
      <c r="A624" s="389"/>
      <c r="B624" s="389"/>
      <c r="C624" s="389"/>
      <c r="E624" s="402"/>
      <c r="F624" s="402"/>
      <c r="G624" s="401"/>
      <c r="H624" s="400"/>
      <c r="I624" s="392"/>
    </row>
    <row r="625" spans="1:9" ht="12.75">
      <c r="A625" s="389"/>
      <c r="B625" s="389"/>
      <c r="C625" s="389"/>
      <c r="E625" s="402"/>
      <c r="F625" s="402"/>
      <c r="G625" s="401"/>
      <c r="H625" s="400"/>
      <c r="I625" s="392"/>
    </row>
    <row r="626" spans="1:9" ht="12.75">
      <c r="A626" s="389"/>
      <c r="B626" s="389"/>
      <c r="C626" s="389"/>
      <c r="E626" s="402"/>
      <c r="F626" s="402"/>
      <c r="G626" s="401"/>
      <c r="H626" s="400"/>
      <c r="I626" s="392"/>
    </row>
    <row r="627" spans="1:9" ht="12.75">
      <c r="A627" s="389"/>
      <c r="B627" s="389"/>
      <c r="C627" s="389"/>
      <c r="E627" s="402"/>
      <c r="F627" s="402"/>
      <c r="G627" s="401"/>
      <c r="H627" s="400"/>
      <c r="I627" s="392"/>
    </row>
    <row r="628" spans="1:9" ht="12.75">
      <c r="A628" s="389"/>
      <c r="B628" s="389"/>
      <c r="C628" s="389"/>
      <c r="E628" s="402"/>
      <c r="F628" s="402"/>
      <c r="G628" s="401"/>
      <c r="H628" s="400"/>
      <c r="I628" s="392"/>
    </row>
    <row r="629" spans="1:9" ht="12.75">
      <c r="A629" s="389"/>
      <c r="B629" s="389"/>
      <c r="C629" s="389"/>
      <c r="E629" s="402"/>
      <c r="F629" s="402"/>
      <c r="G629" s="401"/>
      <c r="H629" s="400"/>
      <c r="I629" s="392"/>
    </row>
    <row r="630" spans="1:9" ht="12.75">
      <c r="A630" s="389"/>
      <c r="B630" s="389"/>
      <c r="C630" s="389"/>
      <c r="E630" s="402"/>
      <c r="F630" s="402"/>
      <c r="G630" s="401"/>
      <c r="H630" s="400"/>
      <c r="I630" s="392"/>
    </row>
    <row r="631" spans="1:9" ht="12.75">
      <c r="A631" s="389"/>
      <c r="B631" s="389"/>
      <c r="C631" s="389"/>
      <c r="E631" s="402"/>
      <c r="F631" s="402"/>
      <c r="G631" s="401"/>
      <c r="H631" s="400"/>
      <c r="I631" s="392"/>
    </row>
    <row r="632" spans="1:9" ht="12.75">
      <c r="A632" s="389"/>
      <c r="B632" s="389"/>
      <c r="C632" s="389"/>
      <c r="E632" s="402"/>
      <c r="F632" s="402"/>
      <c r="G632" s="401"/>
      <c r="H632" s="400"/>
      <c r="I632" s="392"/>
    </row>
    <row r="633" spans="1:9" ht="12.75">
      <c r="A633" s="389"/>
      <c r="B633" s="389"/>
      <c r="C633" s="389"/>
      <c r="E633" s="402"/>
      <c r="F633" s="402"/>
      <c r="G633" s="401"/>
      <c r="H633" s="400"/>
      <c r="I633" s="392"/>
    </row>
    <row r="634" spans="1:9" ht="12.75">
      <c r="A634" s="389"/>
      <c r="B634" s="389"/>
      <c r="C634" s="389"/>
      <c r="E634" s="402"/>
      <c r="F634" s="402"/>
      <c r="G634" s="401"/>
      <c r="H634" s="400"/>
      <c r="I634" s="392"/>
    </row>
    <row r="635" spans="1:9" ht="12.75">
      <c r="A635" s="389"/>
      <c r="B635" s="389"/>
      <c r="C635" s="389"/>
      <c r="E635" s="402"/>
      <c r="F635" s="402"/>
      <c r="G635" s="401"/>
      <c r="H635" s="400"/>
      <c r="I635" s="392"/>
    </row>
    <row r="636" spans="1:9" ht="12.75">
      <c r="A636" s="389"/>
      <c r="B636" s="389"/>
      <c r="C636" s="389"/>
      <c r="E636" s="402"/>
      <c r="F636" s="402"/>
      <c r="G636" s="401"/>
      <c r="H636" s="400"/>
      <c r="I636" s="392"/>
    </row>
    <row r="637" spans="1:9" ht="12.75">
      <c r="A637" s="389"/>
      <c r="B637" s="389"/>
      <c r="C637" s="389"/>
      <c r="E637" s="402"/>
      <c r="F637" s="402"/>
      <c r="G637" s="401"/>
      <c r="H637" s="400"/>
      <c r="I637" s="392"/>
    </row>
    <row r="638" spans="1:9" ht="12.75">
      <c r="A638" s="389"/>
      <c r="B638" s="389"/>
      <c r="C638" s="389"/>
      <c r="E638" s="402"/>
      <c r="F638" s="402"/>
      <c r="G638" s="401"/>
      <c r="H638" s="400"/>
      <c r="I638" s="392"/>
    </row>
    <row r="639" spans="1:9" ht="12.75">
      <c r="A639" s="389"/>
      <c r="B639" s="389"/>
      <c r="C639" s="389"/>
      <c r="E639" s="402"/>
      <c r="F639" s="402"/>
      <c r="G639" s="401"/>
      <c r="H639" s="400"/>
      <c r="I639" s="392"/>
    </row>
    <row r="640" spans="1:9" ht="12.75">
      <c r="A640" s="389"/>
      <c r="B640" s="389"/>
      <c r="C640" s="389"/>
      <c r="E640" s="402"/>
      <c r="F640" s="402"/>
      <c r="G640" s="401"/>
      <c r="H640" s="400"/>
      <c r="I640" s="392"/>
    </row>
    <row r="641" spans="1:9" ht="12.75">
      <c r="A641" s="389"/>
      <c r="B641" s="389"/>
      <c r="C641" s="389"/>
      <c r="E641" s="402"/>
      <c r="F641" s="402"/>
      <c r="G641" s="401"/>
      <c r="H641" s="400"/>
      <c r="I641" s="392"/>
    </row>
    <row r="642" spans="1:9" ht="12.75">
      <c r="A642" s="389"/>
      <c r="B642" s="389"/>
      <c r="C642" s="389"/>
      <c r="E642" s="402"/>
      <c r="F642" s="402"/>
      <c r="G642" s="401"/>
      <c r="H642" s="400"/>
      <c r="I642" s="392"/>
    </row>
    <row r="643" spans="1:9" ht="12.75">
      <c r="A643" s="389"/>
      <c r="B643" s="389"/>
      <c r="C643" s="389"/>
      <c r="E643" s="402"/>
      <c r="F643" s="402"/>
      <c r="G643" s="401"/>
      <c r="H643" s="400"/>
      <c r="I643" s="392"/>
    </row>
    <row r="644" spans="1:9" ht="12.75">
      <c r="A644" s="389"/>
      <c r="B644" s="389"/>
      <c r="C644" s="389"/>
      <c r="E644" s="402"/>
      <c r="F644" s="402"/>
      <c r="G644" s="401"/>
      <c r="H644" s="400"/>
      <c r="I644" s="392"/>
    </row>
    <row r="645" spans="1:9" ht="12.75">
      <c r="A645" s="389"/>
      <c r="B645" s="389"/>
      <c r="C645" s="389"/>
      <c r="E645" s="402"/>
      <c r="F645" s="402"/>
      <c r="G645" s="401"/>
      <c r="H645" s="400"/>
      <c r="I645" s="392"/>
    </row>
    <row r="646" spans="1:9" ht="12.75">
      <c r="A646" s="389"/>
      <c r="B646" s="389"/>
      <c r="C646" s="389"/>
      <c r="E646" s="402"/>
      <c r="F646" s="402"/>
      <c r="G646" s="401"/>
      <c r="H646" s="400"/>
      <c r="I646" s="392"/>
    </row>
    <row r="647" spans="1:9" ht="12.75">
      <c r="A647" s="389"/>
      <c r="B647" s="389"/>
      <c r="C647" s="389"/>
      <c r="E647" s="402"/>
      <c r="F647" s="402"/>
      <c r="G647" s="401"/>
      <c r="H647" s="400"/>
      <c r="I647" s="392"/>
    </row>
    <row r="648" spans="1:9" ht="12.75">
      <c r="A648" s="389"/>
      <c r="B648" s="389"/>
      <c r="C648" s="389"/>
      <c r="E648" s="402"/>
      <c r="F648" s="402"/>
      <c r="G648" s="401"/>
      <c r="H648" s="400"/>
      <c r="I648" s="392"/>
    </row>
    <row r="649" spans="1:9" ht="12.75">
      <c r="A649" s="389"/>
      <c r="B649" s="389"/>
      <c r="C649" s="389"/>
      <c r="E649" s="402"/>
      <c r="F649" s="402"/>
      <c r="G649" s="401"/>
      <c r="H649" s="400"/>
      <c r="I649" s="392"/>
    </row>
    <row r="650" spans="1:9" ht="12.75">
      <c r="A650" s="389"/>
      <c r="B650" s="389"/>
      <c r="C650" s="389"/>
      <c r="E650" s="402"/>
      <c r="F650" s="402"/>
      <c r="G650" s="401"/>
      <c r="H650" s="400"/>
      <c r="I650" s="392"/>
    </row>
    <row r="651" spans="1:9" ht="12.75">
      <c r="A651" s="389"/>
      <c r="B651" s="389"/>
      <c r="C651" s="389"/>
      <c r="E651" s="402"/>
      <c r="F651" s="402"/>
      <c r="G651" s="401"/>
      <c r="H651" s="400"/>
      <c r="I651" s="392"/>
    </row>
    <row r="652" spans="1:9" ht="12.75">
      <c r="A652" s="389"/>
      <c r="B652" s="389"/>
      <c r="C652" s="389"/>
      <c r="E652" s="402"/>
      <c r="F652" s="402"/>
      <c r="G652" s="401"/>
      <c r="H652" s="400"/>
      <c r="I652" s="392"/>
    </row>
    <row r="653" spans="1:9" ht="12.75">
      <c r="A653" s="389"/>
      <c r="B653" s="389"/>
      <c r="C653" s="389"/>
      <c r="E653" s="402"/>
      <c r="F653" s="402"/>
      <c r="G653" s="401"/>
      <c r="H653" s="400"/>
      <c r="I653" s="392"/>
    </row>
    <row r="654" spans="1:9" ht="12.75">
      <c r="A654" s="389"/>
      <c r="B654" s="389"/>
      <c r="C654" s="389"/>
      <c r="E654" s="402"/>
      <c r="F654" s="402"/>
      <c r="G654" s="401"/>
      <c r="H654" s="400"/>
      <c r="I654" s="392"/>
    </row>
    <row r="655" spans="1:9" ht="12.75">
      <c r="A655" s="389"/>
      <c r="B655" s="389"/>
      <c r="C655" s="389"/>
      <c r="E655" s="402"/>
      <c r="F655" s="402"/>
      <c r="G655" s="401"/>
      <c r="H655" s="400"/>
      <c r="I655" s="392"/>
    </row>
    <row r="656" spans="1:9" ht="12.75">
      <c r="A656" s="389"/>
      <c r="B656" s="389"/>
      <c r="C656" s="389"/>
      <c r="E656" s="402"/>
      <c r="F656" s="402"/>
      <c r="G656" s="401"/>
      <c r="H656" s="400"/>
      <c r="I656" s="392"/>
    </row>
    <row r="657" spans="1:9" ht="12.75">
      <c r="A657" s="389"/>
      <c r="B657" s="389"/>
      <c r="C657" s="389"/>
      <c r="E657" s="402"/>
      <c r="F657" s="402"/>
      <c r="G657" s="401"/>
      <c r="H657" s="400"/>
      <c r="I657" s="392"/>
    </row>
    <row r="658" spans="1:9" ht="12.75">
      <c r="A658" s="389"/>
      <c r="B658" s="389"/>
      <c r="C658" s="389"/>
      <c r="E658" s="402"/>
      <c r="F658" s="402"/>
      <c r="G658" s="401"/>
      <c r="H658" s="400"/>
      <c r="I658" s="392"/>
    </row>
    <row r="659" spans="1:9" ht="12.75">
      <c r="A659" s="389"/>
      <c r="B659" s="389"/>
      <c r="C659" s="389"/>
      <c r="E659" s="402"/>
      <c r="F659" s="402"/>
      <c r="G659" s="401"/>
      <c r="H659" s="400"/>
      <c r="I659" s="392"/>
    </row>
    <row r="660" spans="1:9" ht="12.75">
      <c r="A660" s="389"/>
      <c r="B660" s="389"/>
      <c r="C660" s="389"/>
      <c r="E660" s="402"/>
      <c r="F660" s="402"/>
      <c r="G660" s="401"/>
      <c r="H660" s="400"/>
      <c r="I660" s="392"/>
    </row>
    <row r="661" spans="1:9" ht="12.75">
      <c r="A661" s="389"/>
      <c r="B661" s="389"/>
      <c r="C661" s="389"/>
      <c r="E661" s="402"/>
      <c r="F661" s="402"/>
      <c r="G661" s="401"/>
      <c r="H661" s="400"/>
      <c r="I661" s="392"/>
    </row>
    <row r="662" spans="1:9" ht="12.75">
      <c r="A662" s="389"/>
      <c r="B662" s="389"/>
      <c r="C662" s="389"/>
      <c r="E662" s="402"/>
      <c r="F662" s="402"/>
      <c r="G662" s="401"/>
      <c r="H662" s="400"/>
      <c r="I662" s="392"/>
    </row>
    <row r="663" spans="1:9" ht="12.75">
      <c r="A663" s="389"/>
      <c r="B663" s="389"/>
      <c r="C663" s="389"/>
      <c r="E663" s="402"/>
      <c r="F663" s="402"/>
      <c r="G663" s="401"/>
      <c r="H663" s="400"/>
      <c r="I663" s="392"/>
    </row>
    <row r="664" spans="1:9" ht="12.75">
      <c r="A664" s="389"/>
      <c r="B664" s="389"/>
      <c r="C664" s="389"/>
      <c r="E664" s="402"/>
      <c r="F664" s="402"/>
      <c r="G664" s="401"/>
      <c r="H664" s="400"/>
      <c r="I664" s="392"/>
    </row>
    <row r="665" spans="1:9" ht="12.75">
      <c r="A665" s="389"/>
      <c r="B665" s="389"/>
      <c r="C665" s="389"/>
      <c r="E665" s="402"/>
      <c r="F665" s="402"/>
      <c r="G665" s="401"/>
      <c r="H665" s="400"/>
      <c r="I665" s="392"/>
    </row>
    <row r="666" spans="1:9" ht="12.75">
      <c r="A666" s="389"/>
      <c r="B666" s="389"/>
      <c r="C666" s="389"/>
      <c r="E666" s="402"/>
      <c r="F666" s="402"/>
      <c r="G666" s="401"/>
      <c r="H666" s="400"/>
      <c r="I666" s="392"/>
    </row>
    <row r="667" spans="1:9" ht="12.75">
      <c r="A667" s="389"/>
      <c r="B667" s="389"/>
      <c r="C667" s="389"/>
      <c r="E667" s="402"/>
      <c r="F667" s="402"/>
      <c r="G667" s="401"/>
      <c r="H667" s="400"/>
      <c r="I667" s="392"/>
    </row>
    <row r="668" spans="1:9" ht="12.75">
      <c r="A668" s="389"/>
      <c r="B668" s="389"/>
      <c r="C668" s="389"/>
      <c r="E668" s="402"/>
      <c r="F668" s="402"/>
      <c r="G668" s="401"/>
      <c r="H668" s="400"/>
      <c r="I668" s="392"/>
    </row>
    <row r="669" spans="1:9" ht="12.75">
      <c r="A669" s="389"/>
      <c r="B669" s="389"/>
      <c r="C669" s="389"/>
      <c r="E669" s="402"/>
      <c r="F669" s="402"/>
      <c r="G669" s="401"/>
      <c r="H669" s="400"/>
      <c r="I669" s="392"/>
    </row>
    <row r="670" spans="1:9" ht="12.75">
      <c r="A670" s="389"/>
      <c r="B670" s="389"/>
      <c r="C670" s="389"/>
      <c r="E670" s="402"/>
      <c r="F670" s="402"/>
      <c r="G670" s="401"/>
      <c r="H670" s="400"/>
      <c r="I670" s="392"/>
    </row>
    <row r="671" spans="1:9" ht="12.75">
      <c r="A671" s="389"/>
      <c r="B671" s="389"/>
      <c r="C671" s="389"/>
      <c r="E671" s="402"/>
      <c r="F671" s="402"/>
      <c r="G671" s="401"/>
      <c r="H671" s="400"/>
      <c r="I671" s="392"/>
    </row>
    <row r="672" spans="1:9" ht="12.75">
      <c r="A672" s="389"/>
      <c r="B672" s="389"/>
      <c r="C672" s="389"/>
      <c r="E672" s="402"/>
      <c r="F672" s="402"/>
      <c r="G672" s="401"/>
      <c r="H672" s="400"/>
      <c r="I672" s="392"/>
    </row>
    <row r="673" spans="1:9" ht="12.75">
      <c r="A673" s="389"/>
      <c r="B673" s="389"/>
      <c r="C673" s="389"/>
      <c r="E673" s="402"/>
      <c r="F673" s="402"/>
      <c r="G673" s="401"/>
      <c r="H673" s="400"/>
      <c r="I673" s="392"/>
    </row>
    <row r="674" spans="1:9" ht="12.75">
      <c r="A674" s="389"/>
      <c r="B674" s="389"/>
      <c r="C674" s="389"/>
      <c r="E674" s="402"/>
      <c r="F674" s="402"/>
      <c r="G674" s="401"/>
      <c r="H674" s="400"/>
      <c r="I674" s="392"/>
    </row>
    <row r="675" spans="1:9" ht="12.75">
      <c r="A675" s="389"/>
      <c r="B675" s="389"/>
      <c r="C675" s="389"/>
      <c r="E675" s="402"/>
      <c r="F675" s="402"/>
      <c r="G675" s="401"/>
      <c r="H675" s="400"/>
      <c r="I675" s="392"/>
    </row>
    <row r="676" spans="1:9" ht="12.75">
      <c r="A676" s="389"/>
      <c r="B676" s="389"/>
      <c r="C676" s="389"/>
      <c r="E676" s="402"/>
      <c r="F676" s="402"/>
      <c r="G676" s="401"/>
      <c r="H676" s="400"/>
      <c r="I676" s="392"/>
    </row>
    <row r="677" spans="1:9" ht="12.75">
      <c r="A677" s="389"/>
      <c r="B677" s="389"/>
      <c r="C677" s="389"/>
      <c r="E677" s="402"/>
      <c r="F677" s="402"/>
      <c r="G677" s="401"/>
      <c r="H677" s="400"/>
      <c r="I677" s="392"/>
    </row>
    <row r="678" spans="1:9" ht="12.75">
      <c r="A678" s="389"/>
      <c r="B678" s="389"/>
      <c r="C678" s="389"/>
      <c r="E678" s="402"/>
      <c r="F678" s="402"/>
      <c r="G678" s="401"/>
      <c r="H678" s="400"/>
      <c r="I678" s="392"/>
    </row>
    <row r="679" spans="1:9" ht="12.75">
      <c r="A679" s="389"/>
      <c r="B679" s="389"/>
      <c r="C679" s="389"/>
      <c r="E679" s="402"/>
      <c r="F679" s="402"/>
      <c r="G679" s="401"/>
      <c r="H679" s="400"/>
      <c r="I679" s="392"/>
    </row>
    <row r="680" spans="1:9" ht="12.75">
      <c r="A680" s="389"/>
      <c r="B680" s="389"/>
      <c r="C680" s="389"/>
      <c r="E680" s="402"/>
      <c r="F680" s="402"/>
      <c r="G680" s="401"/>
      <c r="H680" s="400"/>
      <c r="I680" s="392"/>
    </row>
    <row r="681" spans="1:9" ht="12.75">
      <c r="A681" s="389"/>
      <c r="B681" s="389"/>
      <c r="C681" s="389"/>
      <c r="E681" s="402"/>
      <c r="F681" s="402"/>
      <c r="G681" s="401"/>
      <c r="H681" s="400"/>
      <c r="I681" s="392"/>
    </row>
    <row r="682" spans="1:9" ht="12.75">
      <c r="A682" s="389"/>
      <c r="B682" s="389"/>
      <c r="C682" s="389"/>
      <c r="E682" s="402"/>
      <c r="F682" s="402"/>
      <c r="G682" s="401"/>
      <c r="H682" s="400"/>
      <c r="I682" s="392"/>
    </row>
    <row r="683" spans="1:9" ht="12.75">
      <c r="A683" s="389"/>
      <c r="B683" s="389"/>
      <c r="C683" s="389"/>
      <c r="E683" s="402"/>
      <c r="F683" s="402"/>
      <c r="G683" s="401"/>
      <c r="H683" s="400"/>
      <c r="I683" s="392"/>
    </row>
    <row r="684" spans="1:9" ht="12.75">
      <c r="A684" s="389"/>
      <c r="B684" s="389"/>
      <c r="C684" s="389"/>
      <c r="E684" s="402"/>
      <c r="F684" s="402"/>
      <c r="G684" s="401"/>
      <c r="H684" s="400"/>
      <c r="I684" s="392"/>
    </row>
    <row r="685" spans="1:9" ht="12.75">
      <c r="A685" s="389"/>
      <c r="B685" s="389"/>
      <c r="C685" s="389"/>
      <c r="E685" s="402"/>
      <c r="F685" s="402"/>
      <c r="G685" s="401"/>
      <c r="H685" s="400"/>
      <c r="I685" s="392"/>
    </row>
    <row r="686" spans="1:9" ht="12.75">
      <c r="A686" s="389"/>
      <c r="B686" s="389"/>
      <c r="C686" s="389"/>
      <c r="E686" s="402"/>
      <c r="F686" s="402"/>
      <c r="G686" s="401"/>
      <c r="H686" s="400"/>
      <c r="I686" s="392"/>
    </row>
    <row r="687" spans="1:9" ht="12.75">
      <c r="A687" s="389"/>
      <c r="B687" s="389"/>
      <c r="C687" s="389"/>
      <c r="E687" s="402"/>
      <c r="F687" s="402"/>
      <c r="G687" s="401"/>
      <c r="H687" s="400"/>
      <c r="I687" s="392"/>
    </row>
    <row r="688" spans="1:9" ht="12.75">
      <c r="A688" s="389"/>
      <c r="B688" s="389"/>
      <c r="C688" s="389"/>
      <c r="E688" s="402"/>
      <c r="F688" s="402"/>
      <c r="G688" s="401"/>
      <c r="H688" s="400"/>
      <c r="I688" s="392"/>
    </row>
    <row r="689" spans="1:9" ht="12.75">
      <c r="A689" s="389"/>
      <c r="B689" s="389"/>
      <c r="C689" s="389"/>
      <c r="E689" s="402"/>
      <c r="F689" s="402"/>
      <c r="G689" s="401"/>
      <c r="H689" s="400"/>
      <c r="I689" s="392"/>
    </row>
    <row r="690" spans="1:9" ht="12.75">
      <c r="A690" s="389"/>
      <c r="B690" s="389"/>
      <c r="C690" s="389"/>
      <c r="E690" s="402"/>
      <c r="F690" s="402"/>
      <c r="G690" s="401"/>
      <c r="H690" s="400"/>
      <c r="I690" s="392"/>
    </row>
    <row r="691" spans="1:9" ht="12.75">
      <c r="A691" s="389"/>
      <c r="B691" s="389"/>
      <c r="C691" s="389"/>
      <c r="E691" s="402"/>
      <c r="F691" s="402"/>
      <c r="G691" s="401"/>
      <c r="H691" s="400"/>
      <c r="I691" s="392"/>
    </row>
    <row r="692" spans="1:9" ht="12.75">
      <c r="A692" s="389"/>
      <c r="B692" s="389"/>
      <c r="C692" s="389"/>
      <c r="E692" s="402"/>
      <c r="F692" s="402"/>
      <c r="G692" s="401"/>
      <c r="H692" s="400"/>
      <c r="I692" s="392"/>
    </row>
    <row r="693" spans="1:9" ht="12.75">
      <c r="A693" s="389"/>
      <c r="B693" s="389"/>
      <c r="C693" s="389"/>
      <c r="E693" s="402"/>
      <c r="F693" s="402"/>
      <c r="G693" s="401"/>
      <c r="H693" s="400"/>
      <c r="I693" s="392"/>
    </row>
    <row r="694" spans="1:9" ht="12.75">
      <c r="A694" s="389"/>
      <c r="B694" s="389"/>
      <c r="C694" s="389"/>
      <c r="E694" s="402"/>
      <c r="F694" s="402"/>
      <c r="G694" s="401"/>
      <c r="H694" s="400"/>
      <c r="I694" s="392"/>
    </row>
    <row r="695" spans="1:9" ht="12.75">
      <c r="A695" s="389"/>
      <c r="B695" s="389"/>
      <c r="C695" s="389"/>
      <c r="E695" s="402"/>
      <c r="F695" s="402"/>
      <c r="G695" s="401"/>
      <c r="H695" s="400"/>
      <c r="I695" s="392"/>
    </row>
    <row r="696" spans="1:9" ht="12.75">
      <c r="A696" s="389"/>
      <c r="B696" s="389"/>
      <c r="C696" s="389"/>
      <c r="E696" s="402"/>
      <c r="F696" s="402"/>
      <c r="G696" s="401"/>
      <c r="H696" s="400"/>
      <c r="I696" s="392"/>
    </row>
    <row r="697" spans="1:9" ht="12.75">
      <c r="A697" s="389"/>
      <c r="B697" s="389"/>
      <c r="C697" s="389"/>
      <c r="E697" s="402"/>
      <c r="F697" s="402"/>
      <c r="G697" s="401"/>
      <c r="H697" s="400"/>
      <c r="I697" s="392"/>
    </row>
    <row r="698" spans="1:9" ht="12.75">
      <c r="A698" s="389"/>
      <c r="B698" s="389"/>
      <c r="C698" s="389"/>
      <c r="E698" s="402"/>
      <c r="F698" s="402"/>
      <c r="G698" s="401"/>
      <c r="H698" s="400"/>
      <c r="I698" s="392"/>
    </row>
    <row r="699" spans="1:9" ht="12.75">
      <c r="A699" s="389"/>
      <c r="B699" s="389"/>
      <c r="C699" s="389"/>
      <c r="E699" s="402"/>
      <c r="F699" s="402"/>
      <c r="G699" s="401"/>
      <c r="H699" s="400"/>
      <c r="I699" s="392"/>
    </row>
    <row r="700" spans="1:9" ht="12.75">
      <c r="A700" s="389"/>
      <c r="B700" s="389"/>
      <c r="C700" s="389"/>
      <c r="E700" s="402"/>
      <c r="F700" s="402"/>
      <c r="G700" s="401"/>
      <c r="H700" s="400"/>
      <c r="I700" s="392"/>
    </row>
    <row r="701" spans="1:9" ht="12.75">
      <c r="A701" s="389"/>
      <c r="B701" s="389"/>
      <c r="C701" s="389"/>
      <c r="E701" s="402"/>
      <c r="F701" s="402"/>
      <c r="G701" s="401"/>
      <c r="H701" s="400"/>
      <c r="I701" s="392"/>
    </row>
    <row r="702" spans="1:9" ht="12.75">
      <c r="A702" s="389"/>
      <c r="B702" s="389"/>
      <c r="C702" s="389"/>
      <c r="E702" s="402"/>
      <c r="F702" s="402"/>
      <c r="G702" s="401"/>
      <c r="H702" s="400"/>
      <c r="I702" s="392"/>
    </row>
    <row r="703" spans="1:9" ht="12.75">
      <c r="A703" s="389"/>
      <c r="B703" s="389"/>
      <c r="C703" s="389"/>
      <c r="E703" s="402"/>
      <c r="F703" s="402"/>
      <c r="G703" s="401"/>
      <c r="H703" s="400"/>
      <c r="I703" s="392"/>
    </row>
    <row r="704" spans="1:9" ht="12.75">
      <c r="A704" s="389"/>
      <c r="B704" s="389"/>
      <c r="C704" s="389"/>
      <c r="E704" s="402"/>
      <c r="F704" s="402"/>
      <c r="G704" s="401"/>
      <c r="H704" s="400"/>
      <c r="I704" s="392"/>
    </row>
    <row r="705" spans="1:9" ht="12.75">
      <c r="A705" s="389"/>
      <c r="B705" s="389"/>
      <c r="C705" s="389"/>
      <c r="E705" s="402"/>
      <c r="F705" s="402"/>
      <c r="G705" s="401"/>
      <c r="H705" s="400"/>
      <c r="I705" s="392"/>
    </row>
    <row r="706" spans="1:9" ht="12.75">
      <c r="A706" s="389"/>
      <c r="B706" s="389"/>
      <c r="C706" s="389"/>
      <c r="E706" s="402"/>
      <c r="F706" s="402"/>
      <c r="G706" s="401"/>
      <c r="H706" s="400"/>
      <c r="I706" s="392"/>
    </row>
    <row r="707" spans="1:9" ht="12.75">
      <c r="A707" s="389"/>
      <c r="B707" s="389"/>
      <c r="C707" s="389"/>
      <c r="E707" s="402"/>
      <c r="F707" s="402"/>
      <c r="G707" s="401"/>
      <c r="H707" s="400"/>
      <c r="I707" s="392"/>
    </row>
    <row r="708" spans="1:9" ht="12.75">
      <c r="A708" s="389"/>
      <c r="B708" s="389"/>
      <c r="C708" s="389"/>
      <c r="E708" s="402"/>
      <c r="F708" s="402"/>
      <c r="G708" s="401"/>
      <c r="H708" s="400"/>
      <c r="I708" s="392"/>
    </row>
    <row r="709" spans="1:9" ht="12.75">
      <c r="A709" s="389"/>
      <c r="B709" s="389"/>
      <c r="C709" s="389"/>
      <c r="E709" s="402"/>
      <c r="F709" s="402"/>
      <c r="G709" s="401"/>
      <c r="H709" s="400"/>
      <c r="I709" s="392"/>
    </row>
    <row r="710" spans="1:9" ht="12.75">
      <c r="A710" s="389"/>
      <c r="B710" s="389"/>
      <c r="C710" s="389"/>
      <c r="E710" s="402"/>
      <c r="F710" s="402"/>
      <c r="G710" s="401"/>
      <c r="H710" s="400"/>
      <c r="I710" s="392"/>
    </row>
    <row r="711" spans="1:9" ht="12.75">
      <c r="A711" s="389"/>
      <c r="B711" s="389"/>
      <c r="C711" s="389"/>
      <c r="E711" s="402"/>
      <c r="F711" s="402"/>
      <c r="G711" s="401"/>
      <c r="H711" s="400"/>
      <c r="I711" s="392"/>
    </row>
    <row r="712" spans="1:9" ht="12.75">
      <c r="A712" s="389"/>
      <c r="B712" s="389"/>
      <c r="C712" s="389"/>
      <c r="E712" s="402"/>
      <c r="F712" s="402"/>
      <c r="G712" s="401"/>
      <c r="H712" s="400"/>
      <c r="I712" s="392"/>
    </row>
    <row r="713" spans="1:9" ht="12.75">
      <c r="A713" s="389"/>
      <c r="B713" s="389"/>
      <c r="C713" s="389"/>
      <c r="E713" s="402"/>
      <c r="F713" s="402"/>
      <c r="G713" s="401"/>
      <c r="H713" s="400"/>
      <c r="I713" s="392"/>
    </row>
    <row r="714" spans="1:9" ht="12.75">
      <c r="A714" s="389"/>
      <c r="B714" s="389"/>
      <c r="C714" s="389"/>
      <c r="E714" s="402"/>
      <c r="F714" s="402"/>
      <c r="G714" s="401"/>
      <c r="H714" s="400"/>
      <c r="I714" s="392"/>
    </row>
    <row r="715" spans="1:9" ht="12.75">
      <c r="A715" s="389"/>
      <c r="B715" s="389"/>
      <c r="C715" s="389"/>
      <c r="E715" s="402"/>
      <c r="F715" s="402"/>
      <c r="G715" s="401"/>
      <c r="H715" s="400"/>
      <c r="I715" s="392"/>
    </row>
    <row r="716" spans="1:9" ht="12.75">
      <c r="A716" s="389"/>
      <c r="B716" s="389"/>
      <c r="C716" s="389"/>
      <c r="E716" s="402"/>
      <c r="F716" s="402"/>
      <c r="G716" s="401"/>
      <c r="H716" s="400"/>
      <c r="I716" s="392"/>
    </row>
    <row r="717" spans="1:9" ht="12.75">
      <c r="A717" s="389"/>
      <c r="B717" s="389"/>
      <c r="C717" s="389"/>
      <c r="E717" s="402"/>
      <c r="F717" s="402"/>
      <c r="G717" s="401"/>
      <c r="H717" s="400"/>
      <c r="I717" s="392"/>
    </row>
    <row r="718" spans="1:9" ht="12.75">
      <c r="A718" s="389"/>
      <c r="B718" s="389"/>
      <c r="C718" s="389"/>
      <c r="E718" s="402"/>
      <c r="F718" s="402"/>
      <c r="G718" s="401"/>
      <c r="H718" s="400"/>
      <c r="I718" s="392"/>
    </row>
    <row r="719" spans="1:9" ht="12.75">
      <c r="A719" s="389"/>
      <c r="B719" s="389"/>
      <c r="C719" s="389"/>
      <c r="E719" s="402"/>
      <c r="F719" s="402"/>
      <c r="G719" s="401"/>
      <c r="H719" s="400"/>
      <c r="I719" s="392"/>
    </row>
    <row r="720" spans="1:9" ht="12.75">
      <c r="A720" s="389"/>
      <c r="B720" s="389"/>
      <c r="C720" s="389"/>
      <c r="E720" s="402"/>
      <c r="F720" s="402"/>
      <c r="G720" s="401"/>
      <c r="H720" s="400"/>
      <c r="I720" s="392"/>
    </row>
    <row r="721" spans="1:9" ht="12.75">
      <c r="A721" s="389"/>
      <c r="B721" s="389"/>
      <c r="C721" s="389"/>
      <c r="E721" s="402"/>
      <c r="F721" s="402"/>
      <c r="G721" s="401"/>
      <c r="H721" s="400"/>
      <c r="I721" s="392"/>
    </row>
    <row r="722" spans="1:9" ht="12.75">
      <c r="A722" s="389"/>
      <c r="B722" s="389"/>
      <c r="C722" s="389"/>
      <c r="E722" s="402"/>
      <c r="F722" s="402"/>
      <c r="G722" s="401"/>
      <c r="H722" s="400"/>
      <c r="I722" s="392"/>
    </row>
    <row r="723" spans="1:9" ht="12.75">
      <c r="A723" s="389"/>
      <c r="B723" s="389"/>
      <c r="C723" s="389"/>
      <c r="E723" s="402"/>
      <c r="F723" s="402"/>
      <c r="G723" s="401"/>
      <c r="H723" s="400"/>
      <c r="I723" s="392"/>
    </row>
    <row r="724" spans="1:9" ht="12.75">
      <c r="A724" s="389"/>
      <c r="B724" s="389"/>
      <c r="C724" s="389"/>
      <c r="E724" s="402"/>
      <c r="F724" s="402"/>
      <c r="G724" s="401"/>
      <c r="H724" s="400"/>
      <c r="I724" s="392"/>
    </row>
    <row r="725" spans="1:9" ht="12.75">
      <c r="A725" s="389"/>
      <c r="B725" s="389"/>
      <c r="C725" s="389"/>
      <c r="E725" s="402"/>
      <c r="F725" s="402"/>
      <c r="G725" s="401"/>
      <c r="H725" s="400"/>
      <c r="I725" s="392"/>
    </row>
    <row r="726" spans="1:9" ht="12.75">
      <c r="A726" s="389"/>
      <c r="B726" s="389"/>
      <c r="C726" s="389"/>
      <c r="E726" s="402"/>
      <c r="F726" s="402"/>
      <c r="G726" s="401"/>
      <c r="H726" s="400"/>
      <c r="I726" s="392"/>
    </row>
    <row r="727" spans="1:9" ht="12.75">
      <c r="A727" s="389"/>
      <c r="B727" s="389"/>
      <c r="C727" s="389"/>
      <c r="E727" s="402"/>
      <c r="F727" s="402"/>
      <c r="G727" s="401"/>
      <c r="H727" s="400"/>
      <c r="I727" s="392"/>
    </row>
    <row r="728" spans="1:9" ht="12.75">
      <c r="A728" s="389"/>
      <c r="B728" s="389"/>
      <c r="C728" s="389"/>
      <c r="E728" s="402"/>
      <c r="F728" s="402"/>
      <c r="G728" s="401"/>
      <c r="H728" s="400"/>
      <c r="I728" s="392"/>
    </row>
    <row r="729" spans="1:9" ht="12.75">
      <c r="A729" s="389"/>
      <c r="B729" s="389"/>
      <c r="C729" s="389"/>
      <c r="E729" s="402"/>
      <c r="F729" s="402"/>
      <c r="G729" s="401"/>
      <c r="H729" s="400"/>
      <c r="I729" s="392"/>
    </row>
    <row r="730" spans="1:9" ht="12.75">
      <c r="A730" s="389"/>
      <c r="B730" s="389"/>
      <c r="C730" s="389"/>
      <c r="E730" s="402"/>
      <c r="F730" s="402"/>
      <c r="G730" s="401"/>
      <c r="H730" s="400"/>
      <c r="I730" s="392"/>
    </row>
    <row r="731" spans="1:9" ht="12.75">
      <c r="A731" s="389"/>
      <c r="B731" s="389"/>
      <c r="C731" s="389"/>
      <c r="E731" s="402"/>
      <c r="F731" s="402"/>
      <c r="G731" s="401"/>
      <c r="H731" s="400"/>
      <c r="I731" s="392"/>
    </row>
    <row r="732" spans="1:9" ht="12.75">
      <c r="A732" s="389"/>
      <c r="B732" s="389"/>
      <c r="C732" s="389"/>
      <c r="E732" s="402"/>
      <c r="F732" s="402"/>
      <c r="G732" s="401"/>
      <c r="H732" s="400"/>
      <c r="I732" s="392"/>
    </row>
    <row r="733" spans="1:9" ht="12.75">
      <c r="A733" s="389"/>
      <c r="B733" s="389"/>
      <c r="C733" s="389"/>
      <c r="E733" s="402"/>
      <c r="F733" s="402"/>
      <c r="G733" s="401"/>
      <c r="H733" s="400"/>
      <c r="I733" s="392"/>
    </row>
    <row r="734" spans="1:9" ht="12.75">
      <c r="A734" s="389"/>
      <c r="B734" s="389"/>
      <c r="C734" s="389"/>
      <c r="E734" s="402"/>
      <c r="F734" s="402"/>
      <c r="G734" s="401"/>
      <c r="H734" s="400"/>
      <c r="I734" s="392"/>
    </row>
    <row r="735" spans="1:9" ht="12.75">
      <c r="A735" s="389"/>
      <c r="B735" s="389"/>
      <c r="C735" s="389"/>
      <c r="E735" s="402"/>
      <c r="F735" s="402"/>
      <c r="G735" s="401"/>
      <c r="H735" s="400"/>
      <c r="I735" s="392"/>
    </row>
    <row r="736" spans="1:9" ht="12.75">
      <c r="A736" s="389"/>
      <c r="B736" s="389"/>
      <c r="C736" s="389"/>
      <c r="E736" s="402"/>
      <c r="F736" s="402"/>
      <c r="G736" s="401"/>
      <c r="H736" s="400"/>
      <c r="I736" s="392"/>
    </row>
    <row r="737" spans="1:9" ht="12.75">
      <c r="A737" s="389"/>
      <c r="B737" s="389"/>
      <c r="C737" s="389"/>
      <c r="E737" s="402"/>
      <c r="F737" s="402"/>
      <c r="G737" s="401"/>
      <c r="H737" s="400"/>
      <c r="I737" s="392"/>
    </row>
    <row r="738" spans="1:9" ht="12.75">
      <c r="A738" s="389"/>
      <c r="B738" s="389"/>
      <c r="C738" s="389"/>
      <c r="E738" s="402"/>
      <c r="F738" s="402"/>
      <c r="G738" s="401"/>
      <c r="H738" s="400"/>
      <c r="I738" s="392"/>
    </row>
    <row r="739" spans="1:9" ht="12.75">
      <c r="A739" s="389"/>
      <c r="B739" s="389"/>
      <c r="C739" s="389"/>
      <c r="E739" s="402"/>
      <c r="F739" s="402"/>
      <c r="G739" s="401"/>
      <c r="H739" s="400"/>
      <c r="I739" s="392"/>
    </row>
    <row r="740" spans="1:9" ht="12.75">
      <c r="A740" s="389"/>
      <c r="B740" s="389"/>
      <c r="C740" s="389"/>
      <c r="E740" s="402"/>
      <c r="F740" s="402"/>
      <c r="G740" s="401"/>
      <c r="H740" s="400"/>
      <c r="I740" s="392"/>
    </row>
    <row r="741" spans="1:9" ht="12.75">
      <c r="A741" s="389"/>
      <c r="B741" s="389"/>
      <c r="C741" s="389"/>
      <c r="E741" s="402"/>
      <c r="F741" s="402"/>
      <c r="G741" s="401"/>
      <c r="H741" s="400"/>
      <c r="I741" s="392"/>
    </row>
    <row r="742" spans="1:9" ht="12.75">
      <c r="A742" s="389"/>
      <c r="B742" s="389"/>
      <c r="C742" s="389"/>
      <c r="E742" s="402"/>
      <c r="F742" s="402"/>
      <c r="G742" s="401"/>
      <c r="H742" s="400"/>
      <c r="I742" s="392"/>
    </row>
    <row r="743" spans="1:9" ht="12.75">
      <c r="A743" s="389"/>
      <c r="B743" s="389"/>
      <c r="C743" s="389"/>
      <c r="E743" s="402"/>
      <c r="F743" s="402"/>
      <c r="G743" s="401"/>
      <c r="H743" s="400"/>
      <c r="I743" s="392"/>
    </row>
    <row r="744" spans="1:9" ht="12.75">
      <c r="A744" s="389"/>
      <c r="B744" s="389"/>
      <c r="C744" s="389"/>
      <c r="E744" s="402"/>
      <c r="F744" s="402"/>
      <c r="G744" s="401"/>
      <c r="H744" s="400"/>
      <c r="I744" s="392"/>
    </row>
    <row r="745" spans="1:9" ht="12.75">
      <c r="A745" s="389"/>
      <c r="B745" s="389"/>
      <c r="C745" s="389"/>
      <c r="E745" s="402"/>
      <c r="F745" s="402"/>
      <c r="G745" s="401"/>
      <c r="H745" s="400"/>
      <c r="I745" s="392"/>
    </row>
    <row r="746" spans="1:9" ht="12.75">
      <c r="A746" s="389"/>
      <c r="B746" s="389"/>
      <c r="C746" s="389"/>
      <c r="E746" s="402"/>
      <c r="F746" s="402"/>
      <c r="G746" s="401"/>
      <c r="H746" s="400"/>
      <c r="I746" s="392"/>
    </row>
    <row r="747" spans="1:9" ht="12.75">
      <c r="A747" s="389"/>
      <c r="B747" s="389"/>
      <c r="C747" s="389"/>
      <c r="E747" s="402"/>
      <c r="F747" s="402"/>
      <c r="G747" s="401"/>
      <c r="H747" s="400"/>
      <c r="I747" s="392"/>
    </row>
    <row r="748" spans="1:9" ht="12.75">
      <c r="A748" s="389"/>
      <c r="B748" s="389"/>
      <c r="C748" s="389"/>
      <c r="E748" s="402"/>
      <c r="F748" s="402"/>
      <c r="G748" s="401"/>
      <c r="H748" s="400"/>
      <c r="I748" s="392"/>
    </row>
    <row r="749" spans="1:9" ht="12.75">
      <c r="A749" s="389"/>
      <c r="B749" s="389"/>
      <c r="C749" s="389"/>
      <c r="E749" s="402"/>
      <c r="F749" s="402"/>
      <c r="G749" s="401"/>
      <c r="H749" s="400"/>
      <c r="I749" s="392"/>
    </row>
    <row r="750" spans="1:9" ht="12.75">
      <c r="A750" s="389"/>
      <c r="B750" s="389"/>
      <c r="C750" s="389"/>
      <c r="E750" s="402"/>
      <c r="F750" s="402"/>
      <c r="G750" s="401"/>
      <c r="H750" s="400"/>
      <c r="I750" s="392"/>
    </row>
    <row r="751" spans="1:9" ht="12.75">
      <c r="A751" s="389"/>
      <c r="B751" s="389"/>
      <c r="C751" s="389"/>
      <c r="E751" s="402"/>
      <c r="F751" s="402"/>
      <c r="G751" s="401"/>
      <c r="H751" s="400"/>
      <c r="I751" s="392"/>
    </row>
    <row r="752" spans="1:9" ht="12.75">
      <c r="A752" s="389"/>
      <c r="B752" s="389"/>
      <c r="C752" s="389"/>
      <c r="E752" s="402"/>
      <c r="F752" s="402"/>
      <c r="G752" s="401"/>
      <c r="H752" s="400"/>
      <c r="I752" s="392"/>
    </row>
    <row r="753" spans="1:9" ht="12.75">
      <c r="A753" s="389"/>
      <c r="B753" s="389"/>
      <c r="C753" s="389"/>
      <c r="E753" s="402"/>
      <c r="F753" s="402"/>
      <c r="G753" s="401"/>
      <c r="H753" s="400"/>
      <c r="I753" s="392"/>
    </row>
    <row r="754" spans="1:9" ht="12.75">
      <c r="A754" s="389"/>
      <c r="B754" s="389"/>
      <c r="C754" s="389"/>
      <c r="E754" s="402"/>
      <c r="F754" s="402"/>
      <c r="G754" s="401"/>
      <c r="H754" s="400"/>
      <c r="I754" s="392"/>
    </row>
    <row r="755" spans="1:9" ht="12.75">
      <c r="A755" s="389"/>
      <c r="B755" s="389"/>
      <c r="C755" s="389"/>
      <c r="E755" s="402"/>
      <c r="F755" s="402"/>
      <c r="G755" s="401"/>
      <c r="H755" s="400"/>
      <c r="I755" s="392"/>
    </row>
    <row r="756" spans="1:9" ht="12.75">
      <c r="A756" s="389"/>
      <c r="B756" s="389"/>
      <c r="C756" s="389"/>
      <c r="E756" s="402"/>
      <c r="F756" s="402"/>
      <c r="G756" s="401"/>
      <c r="H756" s="400"/>
      <c r="I756" s="392"/>
    </row>
    <row r="757" spans="1:9" ht="12.75">
      <c r="A757" s="389"/>
      <c r="B757" s="389"/>
      <c r="C757" s="389"/>
      <c r="E757" s="402"/>
      <c r="F757" s="402"/>
      <c r="G757" s="401"/>
      <c r="H757" s="400"/>
      <c r="I757" s="392"/>
    </row>
    <row r="758" spans="1:9" ht="12.75">
      <c r="A758" s="389"/>
      <c r="B758" s="389"/>
      <c r="C758" s="389"/>
      <c r="E758" s="402"/>
      <c r="F758" s="402"/>
      <c r="G758" s="401"/>
      <c r="H758" s="400"/>
      <c r="I758" s="392"/>
    </row>
    <row r="759" spans="1:9" ht="12.75">
      <c r="A759" s="389"/>
      <c r="B759" s="389"/>
      <c r="C759" s="389"/>
      <c r="E759" s="402"/>
      <c r="F759" s="402"/>
      <c r="G759" s="401"/>
      <c r="H759" s="400"/>
      <c r="I759" s="392"/>
    </row>
    <row r="760" spans="1:9" ht="12.75">
      <c r="A760" s="389"/>
      <c r="B760" s="389"/>
      <c r="C760" s="389"/>
      <c r="E760" s="402"/>
      <c r="F760" s="402"/>
      <c r="G760" s="401"/>
      <c r="H760" s="400"/>
      <c r="I760" s="392"/>
    </row>
    <row r="761" spans="1:9" ht="12.75">
      <c r="A761" s="389"/>
      <c r="B761" s="389"/>
      <c r="C761" s="389"/>
      <c r="E761" s="402"/>
      <c r="F761" s="402"/>
      <c r="G761" s="401"/>
      <c r="H761" s="400"/>
      <c r="I761" s="392"/>
    </row>
    <row r="762" spans="1:9" ht="12.75">
      <c r="A762" s="389"/>
      <c r="B762" s="389"/>
      <c r="C762" s="389"/>
      <c r="E762" s="402"/>
      <c r="F762" s="402"/>
      <c r="G762" s="401"/>
      <c r="H762" s="400"/>
      <c r="I762" s="392"/>
    </row>
    <row r="763" spans="1:9" ht="12.75">
      <c r="A763" s="389"/>
      <c r="B763" s="389"/>
      <c r="C763" s="389"/>
      <c r="E763" s="402"/>
      <c r="F763" s="402"/>
      <c r="G763" s="401"/>
      <c r="H763" s="400"/>
      <c r="I763" s="392"/>
    </row>
    <row r="764" spans="1:9" ht="12.75">
      <c r="A764" s="389"/>
      <c r="B764" s="389"/>
      <c r="C764" s="389"/>
      <c r="E764" s="402"/>
      <c r="F764" s="402"/>
      <c r="G764" s="401"/>
      <c r="H764" s="400"/>
      <c r="I764" s="392"/>
    </row>
    <row r="765" spans="1:9" ht="12.75">
      <c r="A765" s="389"/>
      <c r="B765" s="389"/>
      <c r="C765" s="389"/>
      <c r="E765" s="402"/>
      <c r="F765" s="402"/>
      <c r="G765" s="401"/>
      <c r="H765" s="400"/>
      <c r="I765" s="392"/>
    </row>
    <row r="766" spans="1:9" ht="12.75">
      <c r="A766" s="389"/>
      <c r="B766" s="389"/>
      <c r="C766" s="389"/>
      <c r="E766" s="402"/>
      <c r="F766" s="402"/>
      <c r="G766" s="401"/>
      <c r="H766" s="400"/>
      <c r="I766" s="392"/>
    </row>
    <row r="767" spans="1:9" ht="12.75">
      <c r="A767" s="389"/>
      <c r="B767" s="389"/>
      <c r="C767" s="389"/>
      <c r="E767" s="402"/>
      <c r="F767" s="402"/>
      <c r="G767" s="401"/>
      <c r="H767" s="400"/>
      <c r="I767" s="392"/>
    </row>
    <row r="768" spans="1:9" ht="12.75">
      <c r="A768" s="389"/>
      <c r="B768" s="389"/>
      <c r="C768" s="389"/>
      <c r="E768" s="402"/>
      <c r="F768" s="402"/>
      <c r="G768" s="401"/>
      <c r="H768" s="400"/>
      <c r="I768" s="392"/>
    </row>
    <row r="769" spans="1:9" ht="12.75">
      <c r="A769" s="389"/>
      <c r="B769" s="389"/>
      <c r="C769" s="389"/>
      <c r="E769" s="402"/>
      <c r="F769" s="402"/>
      <c r="G769" s="401"/>
      <c r="H769" s="400"/>
      <c r="I769" s="392"/>
    </row>
    <row r="770" spans="1:9" ht="12.75">
      <c r="A770" s="389"/>
      <c r="B770" s="389"/>
      <c r="C770" s="389"/>
      <c r="E770" s="402"/>
      <c r="F770" s="402"/>
      <c r="G770" s="401"/>
      <c r="H770" s="400"/>
      <c r="I770" s="392"/>
    </row>
    <row r="771" spans="1:9" ht="12.75">
      <c r="A771" s="389"/>
      <c r="B771" s="389"/>
      <c r="C771" s="389"/>
      <c r="E771" s="402"/>
      <c r="F771" s="402"/>
      <c r="G771" s="401"/>
      <c r="H771" s="400"/>
      <c r="I771" s="392"/>
    </row>
    <row r="772" spans="1:9" ht="12.75">
      <c r="A772" s="389"/>
      <c r="B772" s="389"/>
      <c r="C772" s="389"/>
      <c r="E772" s="402"/>
      <c r="F772" s="402"/>
      <c r="G772" s="401"/>
      <c r="H772" s="400"/>
      <c r="I772" s="392"/>
    </row>
    <row r="773" spans="1:9" ht="12.75">
      <c r="A773" s="389"/>
      <c r="B773" s="389"/>
      <c r="C773" s="389"/>
      <c r="E773" s="402"/>
      <c r="F773" s="402"/>
      <c r="G773" s="401"/>
      <c r="H773" s="400"/>
      <c r="I773" s="392"/>
    </row>
    <row r="774" spans="1:9" ht="12.75">
      <c r="A774" s="389"/>
      <c r="B774" s="389"/>
      <c r="C774" s="389"/>
      <c r="E774" s="402"/>
      <c r="F774" s="402"/>
      <c r="G774" s="401"/>
      <c r="H774" s="400"/>
      <c r="I774" s="392"/>
    </row>
    <row r="775" spans="1:9" ht="12.75">
      <c r="A775" s="389"/>
      <c r="B775" s="389"/>
      <c r="C775" s="389"/>
      <c r="E775" s="402"/>
      <c r="F775" s="402"/>
      <c r="G775" s="401"/>
      <c r="H775" s="400"/>
      <c r="I775" s="392"/>
    </row>
    <row r="776" spans="1:9" ht="12.75">
      <c r="A776" s="389"/>
      <c r="B776" s="389"/>
      <c r="C776" s="389"/>
      <c r="E776" s="402"/>
      <c r="F776" s="402"/>
      <c r="G776" s="401"/>
      <c r="H776" s="400"/>
      <c r="I776" s="392"/>
    </row>
    <row r="777" spans="1:9" ht="12.75">
      <c r="A777" s="389"/>
      <c r="B777" s="389"/>
      <c r="C777" s="389"/>
      <c r="E777" s="402"/>
      <c r="F777" s="402"/>
      <c r="G777" s="401"/>
      <c r="H777" s="400"/>
      <c r="I777" s="392"/>
    </row>
    <row r="778" spans="1:9" ht="12.75">
      <c r="A778" s="389"/>
      <c r="B778" s="389"/>
      <c r="C778" s="389"/>
      <c r="E778" s="402"/>
      <c r="F778" s="402"/>
      <c r="G778" s="401"/>
      <c r="H778" s="400"/>
      <c r="I778" s="392"/>
    </row>
    <row r="779" spans="1:9" ht="12.75">
      <c r="A779" s="389"/>
      <c r="B779" s="389"/>
      <c r="C779" s="389"/>
      <c r="E779" s="402"/>
      <c r="F779" s="402"/>
      <c r="G779" s="401"/>
      <c r="H779" s="400"/>
      <c r="I779" s="392"/>
    </row>
    <row r="780" spans="1:9" ht="12.75">
      <c r="A780" s="389"/>
      <c r="B780" s="389"/>
      <c r="C780" s="389"/>
      <c r="E780" s="402"/>
      <c r="F780" s="402"/>
      <c r="G780" s="401"/>
      <c r="H780" s="400"/>
      <c r="I780" s="392"/>
    </row>
    <row r="781" spans="1:9" ht="12.75">
      <c r="A781" s="389"/>
      <c r="B781" s="389"/>
      <c r="C781" s="389"/>
      <c r="E781" s="402"/>
      <c r="F781" s="402"/>
      <c r="G781" s="401"/>
      <c r="H781" s="400"/>
      <c r="I781" s="392"/>
    </row>
    <row r="782" spans="1:9" ht="12.75">
      <c r="A782" s="389"/>
      <c r="B782" s="389"/>
      <c r="C782" s="389"/>
      <c r="E782" s="402"/>
      <c r="F782" s="402"/>
      <c r="G782" s="401"/>
      <c r="H782" s="400"/>
      <c r="I782" s="392"/>
    </row>
    <row r="783" spans="1:9" ht="12.75">
      <c r="A783" s="389"/>
      <c r="B783" s="389"/>
      <c r="C783" s="389"/>
      <c r="E783" s="402"/>
      <c r="F783" s="402"/>
      <c r="G783" s="401"/>
      <c r="H783" s="400"/>
      <c r="I783" s="392"/>
    </row>
    <row r="784" spans="1:9" ht="12.75">
      <c r="A784" s="389"/>
      <c r="B784" s="389"/>
      <c r="C784" s="389"/>
      <c r="E784" s="402"/>
      <c r="F784" s="402"/>
      <c r="G784" s="401"/>
      <c r="H784" s="400"/>
      <c r="I784" s="392"/>
    </row>
    <row r="785" spans="1:9" ht="12.75">
      <c r="A785" s="389"/>
      <c r="B785" s="389"/>
      <c r="C785" s="389"/>
      <c r="E785" s="402"/>
      <c r="F785" s="402"/>
      <c r="G785" s="401"/>
      <c r="H785" s="400"/>
      <c r="I785" s="392"/>
    </row>
    <row r="786" spans="1:9" ht="12.75">
      <c r="A786" s="389"/>
      <c r="B786" s="389"/>
      <c r="C786" s="389"/>
      <c r="E786" s="402"/>
      <c r="F786" s="402"/>
      <c r="G786" s="401"/>
      <c r="H786" s="400"/>
      <c r="I786" s="392"/>
    </row>
    <row r="787" spans="1:9" ht="12.75">
      <c r="A787" s="389"/>
      <c r="B787" s="389"/>
      <c r="C787" s="389"/>
      <c r="E787" s="402"/>
      <c r="F787" s="402"/>
      <c r="G787" s="401"/>
      <c r="H787" s="400"/>
      <c r="I787" s="392"/>
    </row>
    <row r="788" spans="1:9" ht="12.75">
      <c r="A788" s="389"/>
      <c r="B788" s="389"/>
      <c r="C788" s="389"/>
      <c r="E788" s="402"/>
      <c r="F788" s="402"/>
      <c r="G788" s="401"/>
      <c r="H788" s="400"/>
      <c r="I788" s="392"/>
    </row>
    <row r="789" spans="1:9" ht="12.75">
      <c r="A789" s="389"/>
      <c r="B789" s="389"/>
      <c r="C789" s="389"/>
      <c r="E789" s="402"/>
      <c r="F789" s="402"/>
      <c r="G789" s="401"/>
      <c r="H789" s="400"/>
      <c r="I789" s="392"/>
    </row>
    <row r="790" spans="1:9" ht="12.75">
      <c r="A790" s="389"/>
      <c r="B790" s="389"/>
      <c r="C790" s="389"/>
      <c r="E790" s="402"/>
      <c r="F790" s="402"/>
      <c r="G790" s="401"/>
      <c r="H790" s="400"/>
      <c r="I790" s="392"/>
    </row>
    <row r="791" spans="1:9" ht="12.75">
      <c r="A791" s="389"/>
      <c r="B791" s="389"/>
      <c r="C791" s="389"/>
      <c r="E791" s="402"/>
      <c r="F791" s="402"/>
      <c r="G791" s="401"/>
      <c r="H791" s="400"/>
      <c r="I791" s="392"/>
    </row>
    <row r="792" spans="1:9" ht="12.75">
      <c r="A792" s="389"/>
      <c r="B792" s="389"/>
      <c r="C792" s="389"/>
      <c r="E792" s="402"/>
      <c r="F792" s="402"/>
      <c r="G792" s="401"/>
      <c r="H792" s="400"/>
      <c r="I792" s="392"/>
    </row>
    <row r="793" spans="1:9" ht="12.75">
      <c r="A793" s="389"/>
      <c r="B793" s="389"/>
      <c r="C793" s="389"/>
      <c r="E793" s="402"/>
      <c r="F793" s="402"/>
      <c r="G793" s="401"/>
      <c r="H793" s="400"/>
      <c r="I793" s="392"/>
    </row>
    <row r="794" spans="1:9" ht="12.75">
      <c r="A794" s="389"/>
      <c r="B794" s="389"/>
      <c r="C794" s="389"/>
      <c r="E794" s="402"/>
      <c r="F794" s="402"/>
      <c r="G794" s="401"/>
      <c r="H794" s="400"/>
      <c r="I794" s="392"/>
    </row>
    <row r="795" spans="1:9" ht="12.75">
      <c r="A795" s="389"/>
      <c r="B795" s="389"/>
      <c r="C795" s="389"/>
      <c r="E795" s="402"/>
      <c r="F795" s="402"/>
      <c r="G795" s="401"/>
      <c r="H795" s="400"/>
      <c r="I795" s="392"/>
    </row>
    <row r="796" spans="1:9" ht="12.75">
      <c r="A796" s="389"/>
      <c r="B796" s="389"/>
      <c r="C796" s="389"/>
      <c r="E796" s="402"/>
      <c r="F796" s="402"/>
      <c r="G796" s="401"/>
      <c r="H796" s="400"/>
      <c r="I796" s="392"/>
    </row>
    <row r="797" spans="1:9" ht="12.75">
      <c r="A797" s="389"/>
      <c r="B797" s="389"/>
      <c r="C797" s="389"/>
      <c r="E797" s="402"/>
      <c r="F797" s="402"/>
      <c r="G797" s="401"/>
      <c r="H797" s="400"/>
      <c r="I797" s="392"/>
    </row>
    <row r="798" spans="1:9" ht="12.75">
      <c r="A798" s="389"/>
      <c r="B798" s="389"/>
      <c r="C798" s="389"/>
      <c r="E798" s="402"/>
      <c r="F798" s="402"/>
      <c r="G798" s="401"/>
      <c r="H798" s="400"/>
      <c r="I798" s="392"/>
    </row>
    <row r="799" spans="1:9" ht="12.75">
      <c r="A799" s="389"/>
      <c r="B799" s="389"/>
      <c r="C799" s="389"/>
      <c r="E799" s="402"/>
      <c r="F799" s="402"/>
      <c r="G799" s="401"/>
      <c r="H799" s="400"/>
      <c r="I799" s="392"/>
    </row>
    <row r="800" spans="1:9" ht="12.75">
      <c r="A800" s="389"/>
      <c r="B800" s="389"/>
      <c r="C800" s="389"/>
      <c r="E800" s="402"/>
      <c r="F800" s="402"/>
      <c r="G800" s="401"/>
      <c r="H800" s="400"/>
      <c r="I800" s="392"/>
    </row>
    <row r="801" spans="1:9" ht="12.75">
      <c r="A801" s="389"/>
      <c r="B801" s="389"/>
      <c r="C801" s="389"/>
      <c r="E801" s="402"/>
      <c r="F801" s="402"/>
      <c r="G801" s="401"/>
      <c r="H801" s="400"/>
      <c r="I801" s="392"/>
    </row>
    <row r="802" spans="1:9" ht="12.75">
      <c r="A802" s="389"/>
      <c r="B802" s="389"/>
      <c r="C802" s="389"/>
      <c r="E802" s="402"/>
      <c r="F802" s="402"/>
      <c r="G802" s="401"/>
      <c r="H802" s="400"/>
      <c r="I802" s="392"/>
    </row>
    <row r="803" spans="1:9" ht="12.75">
      <c r="A803" s="389"/>
      <c r="B803" s="389"/>
      <c r="C803" s="389"/>
      <c r="E803" s="402"/>
      <c r="F803" s="402"/>
      <c r="G803" s="401"/>
      <c r="H803" s="400"/>
      <c r="I803" s="392"/>
    </row>
    <row r="804" spans="1:9" ht="12.75">
      <c r="A804" s="389"/>
      <c r="B804" s="389"/>
      <c r="C804" s="389"/>
      <c r="E804" s="402"/>
      <c r="F804" s="402"/>
      <c r="G804" s="401"/>
      <c r="H804" s="400"/>
      <c r="I804" s="392"/>
    </row>
    <row r="805" spans="1:9" ht="12.75">
      <c r="A805" s="389"/>
      <c r="B805" s="389"/>
      <c r="C805" s="389"/>
      <c r="E805" s="402"/>
      <c r="F805" s="402"/>
      <c r="G805" s="401"/>
      <c r="H805" s="400"/>
      <c r="I805" s="392"/>
    </row>
  </sheetData>
  <sheetProtection formatColumns="0" formatRows="0"/>
  <mergeCells count="1">
    <mergeCell ref="E8:H8"/>
  </mergeCells>
  <phoneticPr fontId="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M95"/>
  <sheetViews>
    <sheetView showGridLines="0" zoomScaleNormal="100" workbookViewId="0"/>
  </sheetViews>
  <sheetFormatPr defaultColWidth="9.109375" defaultRowHeight="14.25"/>
  <cols>
    <col min="1" max="1" width="2.6640625" style="148" customWidth="1"/>
    <col min="2" max="2" width="13" style="148" customWidth="1"/>
    <col min="3" max="3" width="37.5546875" style="148" customWidth="1"/>
    <col min="4" max="4" width="21.44140625" style="148" customWidth="1"/>
    <col min="5" max="5" width="56.5546875" style="148" customWidth="1"/>
    <col min="6" max="6" width="3.6640625" style="149" customWidth="1"/>
    <col min="7" max="7" width="2.6640625" style="148" customWidth="1"/>
    <col min="8" max="8" width="9.109375" style="148" customWidth="1"/>
    <col min="9" max="16384" width="9.109375" style="148"/>
  </cols>
  <sheetData>
    <row r="1" spans="1:13" ht="10.5" customHeight="1">
      <c r="A1" s="197"/>
    </row>
    <row r="2" spans="1:13" ht="20.100000000000001" customHeight="1">
      <c r="B2" s="549"/>
      <c r="C2" s="549" t="s">
        <v>115</v>
      </c>
      <c r="D2" s="549"/>
      <c r="E2" s="549"/>
    </row>
    <row r="3" spans="1:13" ht="20.100000000000001" customHeight="1">
      <c r="B3" s="388"/>
      <c r="C3" s="550"/>
      <c r="D3" s="550"/>
      <c r="F3" s="196"/>
      <c r="H3" s="163"/>
      <c r="I3" s="195"/>
    </row>
    <row r="4" spans="1:13" ht="27" customHeight="1">
      <c r="B4" s="569" t="s">
        <v>33</v>
      </c>
      <c r="C4" s="569"/>
      <c r="D4" s="569"/>
      <c r="E4" s="569"/>
      <c r="F4" s="150"/>
      <c r="G4" s="154"/>
      <c r="H4" s="194"/>
      <c r="I4" s="193"/>
      <c r="J4" s="192"/>
      <c r="K4" s="192"/>
      <c r="L4" s="154"/>
      <c r="M4" s="154"/>
    </row>
    <row r="5" spans="1:13" ht="6" customHeight="1">
      <c r="A5" s="187"/>
      <c r="B5" s="191"/>
      <c r="C5" s="187"/>
      <c r="D5" s="187"/>
      <c r="E5" s="187"/>
      <c r="F5" s="190"/>
      <c r="G5" s="187"/>
      <c r="H5" s="189"/>
      <c r="I5" s="188"/>
      <c r="J5" s="187"/>
      <c r="K5" s="187"/>
      <c r="L5" s="187"/>
      <c r="M5" s="187"/>
    </row>
    <row r="6" spans="1:13" ht="35.1" customHeight="1">
      <c r="A6" s="151"/>
      <c r="B6" s="186"/>
      <c r="C6" s="570" t="s">
        <v>116</v>
      </c>
      <c r="D6" s="570"/>
      <c r="E6" s="570"/>
      <c r="F6" s="185" t="s">
        <v>117</v>
      </c>
      <c r="G6" s="151"/>
      <c r="H6" s="164"/>
      <c r="I6" s="184"/>
    </row>
    <row r="7" spans="1:13" ht="15" hidden="1">
      <c r="A7" s="151"/>
      <c r="B7" s="159"/>
      <c r="C7" s="568" t="s">
        <v>118</v>
      </c>
      <c r="D7" s="568"/>
      <c r="E7" s="568"/>
      <c r="F7" s="155"/>
      <c r="G7" s="151"/>
      <c r="H7" s="164"/>
      <c r="I7" s="163"/>
    </row>
    <row r="8" spans="1:13" ht="15" hidden="1">
      <c r="A8" s="151"/>
      <c r="B8" s="159"/>
      <c r="C8" s="568" t="s">
        <v>119</v>
      </c>
      <c r="D8" s="568"/>
      <c r="E8" s="568"/>
      <c r="F8" s="155"/>
      <c r="G8" s="151"/>
      <c r="H8" s="164"/>
      <c r="I8" s="163"/>
    </row>
    <row r="9" spans="1:13" ht="15" hidden="1">
      <c r="A9" s="151"/>
      <c r="B9" s="159"/>
      <c r="C9" s="578" t="s">
        <v>120</v>
      </c>
      <c r="D9" s="578"/>
      <c r="E9" s="578"/>
      <c r="F9" s="155"/>
      <c r="G9" s="151"/>
      <c r="H9" s="164"/>
      <c r="I9" s="163"/>
    </row>
    <row r="10" spans="1:13" ht="15" hidden="1">
      <c r="A10" s="151"/>
      <c r="B10" s="159"/>
      <c r="C10" s="572" t="s">
        <v>121</v>
      </c>
      <c r="D10" s="572"/>
      <c r="E10" s="572"/>
      <c r="F10" s="155"/>
      <c r="G10" s="151"/>
      <c r="H10" s="164"/>
      <c r="I10" s="163"/>
    </row>
    <row r="11" spans="1:13" ht="34.5" customHeight="1">
      <c r="A11" s="151"/>
      <c r="B11" s="159"/>
      <c r="C11" s="573" t="s">
        <v>122</v>
      </c>
      <c r="D11" s="573"/>
      <c r="E11" s="573"/>
      <c r="F11" s="155" t="s">
        <v>117</v>
      </c>
      <c r="G11" s="151"/>
      <c r="H11" s="164"/>
      <c r="I11" s="163"/>
    </row>
    <row r="12" spans="1:13" ht="15" hidden="1">
      <c r="A12" s="151"/>
      <c r="B12" s="159"/>
      <c r="C12" s="568" t="s">
        <v>123</v>
      </c>
      <c r="D12" s="568"/>
      <c r="E12" s="568"/>
      <c r="F12" s="155"/>
      <c r="G12" s="151"/>
      <c r="H12" s="164"/>
      <c r="I12" s="163"/>
    </row>
    <row r="13" spans="1:13" ht="15" hidden="1">
      <c r="A13" s="151"/>
      <c r="B13" s="159"/>
      <c r="C13" s="243" t="s">
        <v>124</v>
      </c>
      <c r="D13" s="568" t="s">
        <v>125</v>
      </c>
      <c r="E13" s="568"/>
      <c r="F13" s="155"/>
      <c r="G13" s="151"/>
      <c r="H13" s="164"/>
      <c r="I13" s="163"/>
    </row>
    <row r="14" spans="1:13" ht="15" hidden="1">
      <c r="A14" s="151"/>
      <c r="B14" s="159"/>
      <c r="C14" s="243"/>
      <c r="D14" s="575" t="s">
        <v>126</v>
      </c>
      <c r="E14" s="575"/>
      <c r="F14" s="155"/>
      <c r="G14" s="151"/>
      <c r="H14" s="164"/>
      <c r="I14" s="163"/>
    </row>
    <row r="15" spans="1:13" ht="15" hidden="1">
      <c r="A15" s="151"/>
      <c r="B15" s="159"/>
      <c r="C15" s="243"/>
      <c r="D15" s="575" t="str">
        <f>"Подробнее о сфере "&amp; TSphere_full</f>
        <v>Подробнее о сфере холодного водоснабжения</v>
      </c>
      <c r="E15" s="575"/>
      <c r="F15" s="155"/>
      <c r="G15" s="151"/>
      <c r="H15" s="164"/>
      <c r="I15" s="163"/>
    </row>
    <row r="16" spans="1:13" ht="15" hidden="1">
      <c r="A16" s="151"/>
      <c r="B16" s="159"/>
      <c r="C16" s="243" t="s">
        <v>124</v>
      </c>
      <c r="D16" s="576" t="s">
        <v>127</v>
      </c>
      <c r="E16" s="576"/>
      <c r="F16" s="155"/>
      <c r="G16" s="151"/>
      <c r="H16" s="164"/>
      <c r="I16" s="163"/>
    </row>
    <row r="17" spans="1:9" ht="15" hidden="1">
      <c r="A17" s="151"/>
      <c r="B17" s="159"/>
      <c r="C17" s="243"/>
      <c r="D17" s="575" t="s">
        <v>128</v>
      </c>
      <c r="E17" s="575"/>
      <c r="F17" s="155"/>
      <c r="G17" s="151"/>
      <c r="H17" s="164"/>
      <c r="I17" s="163"/>
    </row>
    <row r="18" spans="1:9" ht="35.1" customHeight="1">
      <c r="A18" s="151"/>
      <c r="B18" s="159"/>
      <c r="C18" s="573" t="s">
        <v>129</v>
      </c>
      <c r="D18" s="573"/>
      <c r="E18" s="573"/>
      <c r="F18" s="155" t="s">
        <v>117</v>
      </c>
      <c r="G18" s="151"/>
      <c r="H18" s="164"/>
      <c r="I18" s="163"/>
    </row>
    <row r="19" spans="1:9" s="169" customFormat="1" ht="19.5" hidden="1">
      <c r="A19" s="170"/>
      <c r="B19" s="172"/>
      <c r="C19" s="582" t="s">
        <v>130</v>
      </c>
      <c r="D19" s="582"/>
      <c r="E19" s="183"/>
      <c r="F19" s="171"/>
      <c r="G19" s="170"/>
    </row>
    <row r="20" spans="1:9" s="169" customFormat="1" ht="15" hidden="1">
      <c r="A20" s="170"/>
      <c r="B20" s="172"/>
      <c r="C20" s="182" t="s">
        <v>131</v>
      </c>
      <c r="D20" s="579" t="s">
        <v>132</v>
      </c>
      <c r="E20" s="580"/>
      <c r="F20" s="171"/>
      <c r="G20" s="170"/>
    </row>
    <row r="21" spans="1:9" s="169" customFormat="1" ht="15" hidden="1">
      <c r="A21" s="170"/>
      <c r="B21" s="172"/>
      <c r="C21" s="181" t="s">
        <v>131</v>
      </c>
      <c r="D21" s="579" t="s">
        <v>133</v>
      </c>
      <c r="E21" s="580"/>
      <c r="F21" s="171"/>
      <c r="G21" s="170"/>
    </row>
    <row r="22" spans="1:9" s="169" customFormat="1" ht="15" hidden="1">
      <c r="A22" s="170"/>
      <c r="B22" s="172"/>
      <c r="C22" s="180" t="s">
        <v>131</v>
      </c>
      <c r="D22" s="579" t="s">
        <v>134</v>
      </c>
      <c r="E22" s="580"/>
      <c r="F22" s="171"/>
      <c r="G22" s="170"/>
    </row>
    <row r="23" spans="1:9" ht="15" hidden="1">
      <c r="A23" s="151"/>
      <c r="B23" s="159"/>
      <c r="C23" s="179" t="s">
        <v>131</v>
      </c>
      <c r="D23" s="579" t="s">
        <v>135</v>
      </c>
      <c r="E23" s="580"/>
      <c r="F23" s="155"/>
      <c r="G23" s="151"/>
      <c r="H23" s="164"/>
      <c r="I23" s="163"/>
    </row>
    <row r="24" spans="1:9" ht="15" hidden="1">
      <c r="A24" s="151"/>
      <c r="B24" s="159"/>
      <c r="D24" s="178" t="s">
        <v>136</v>
      </c>
      <c r="E24" s="177"/>
      <c r="F24" s="155"/>
      <c r="G24" s="151"/>
      <c r="H24" s="164"/>
      <c r="I24" s="163"/>
    </row>
    <row r="25" spans="1:9" s="169" customFormat="1" ht="15" hidden="1">
      <c r="A25" s="170"/>
      <c r="B25" s="172"/>
      <c r="C25" s="170"/>
      <c r="D25" s="574" t="s">
        <v>137</v>
      </c>
      <c r="E25" s="574"/>
      <c r="F25" s="171"/>
      <c r="G25" s="170"/>
    </row>
    <row r="26" spans="1:9" s="173" customFormat="1" ht="15" hidden="1">
      <c r="A26" s="174"/>
      <c r="B26" s="176"/>
      <c r="C26" s="581" t="s">
        <v>138</v>
      </c>
      <c r="D26" s="581"/>
      <c r="E26" s="581"/>
      <c r="F26" s="175" t="s">
        <v>139</v>
      </c>
      <c r="G26" s="174"/>
    </row>
    <row r="27" spans="1:9" s="173" customFormat="1" ht="15" hidden="1">
      <c r="A27" s="174"/>
      <c r="B27" s="176"/>
      <c r="C27" s="577" t="s">
        <v>140</v>
      </c>
      <c r="D27" s="577"/>
      <c r="E27" s="577"/>
      <c r="F27" s="175"/>
      <c r="G27" s="174"/>
    </row>
    <row r="28" spans="1:9" s="173" customFormat="1" ht="15" hidden="1">
      <c r="A28" s="174"/>
      <c r="B28" s="176"/>
      <c r="C28" s="577" t="s">
        <v>141</v>
      </c>
      <c r="D28" s="577"/>
      <c r="E28" s="577"/>
      <c r="F28" s="175"/>
      <c r="G28" s="174"/>
    </row>
    <row r="29" spans="1:9" s="173" customFormat="1" ht="15" hidden="1">
      <c r="A29" s="174"/>
      <c r="B29" s="176"/>
      <c r="C29" s="577" t="s">
        <v>142</v>
      </c>
      <c r="D29" s="577"/>
      <c r="E29" s="577"/>
      <c r="F29" s="175"/>
      <c r="G29" s="174"/>
    </row>
    <row r="30" spans="1:9" s="173" customFormat="1" ht="15" hidden="1">
      <c r="A30" s="174"/>
      <c r="B30" s="176"/>
      <c r="C30" s="584" t="s">
        <v>143</v>
      </c>
      <c r="D30" s="584"/>
      <c r="E30" s="585"/>
      <c r="F30" s="175"/>
      <c r="G30" s="174"/>
    </row>
    <row r="31" spans="1:9" s="173" customFormat="1" ht="15" hidden="1">
      <c r="A31" s="174"/>
      <c r="B31" s="176"/>
      <c r="C31" s="581" t="s">
        <v>144</v>
      </c>
      <c r="D31" s="581"/>
      <c r="E31" s="581"/>
      <c r="F31" s="175" t="s">
        <v>139</v>
      </c>
      <c r="G31" s="174"/>
    </row>
    <row r="32" spans="1:9" s="173" customFormat="1" ht="15" hidden="1">
      <c r="A32" s="174"/>
      <c r="B32" s="176"/>
      <c r="C32" s="577" t="s">
        <v>145</v>
      </c>
      <c r="D32" s="577"/>
      <c r="E32" s="577"/>
      <c r="F32" s="175"/>
      <c r="G32" s="174"/>
    </row>
    <row r="33" spans="1:9" s="173" customFormat="1" ht="15" hidden="1">
      <c r="A33" s="174"/>
      <c r="B33" s="176"/>
      <c r="C33" s="471" t="s">
        <v>146</v>
      </c>
      <c r="D33" s="571" t="s">
        <v>147</v>
      </c>
      <c r="E33" s="571"/>
      <c r="F33" s="175"/>
      <c r="G33" s="174"/>
    </row>
    <row r="34" spans="1:9" s="173" customFormat="1" ht="15" hidden="1">
      <c r="A34" s="174"/>
      <c r="B34" s="176"/>
      <c r="C34" s="471"/>
      <c r="D34" s="571" t="s">
        <v>148</v>
      </c>
      <c r="E34" s="571"/>
      <c r="F34" s="175"/>
      <c r="G34" s="174"/>
    </row>
    <row r="35" spans="1:9" s="173" customFormat="1" ht="22.5" hidden="1">
      <c r="A35" s="174"/>
      <c r="B35" s="176"/>
      <c r="C35" s="385"/>
      <c r="D35" s="385"/>
      <c r="E35" s="386" t="s">
        <v>149</v>
      </c>
      <c r="F35" s="175"/>
      <c r="G35" s="385"/>
      <c r="H35" s="385"/>
      <c r="I35" s="385"/>
    </row>
    <row r="36" spans="1:9" s="173" customFormat="1" ht="22.5" hidden="1">
      <c r="A36" s="174"/>
      <c r="B36" s="176"/>
      <c r="C36" s="384"/>
      <c r="E36" s="387" t="s">
        <v>150</v>
      </c>
      <c r="F36" s="175"/>
      <c r="G36" s="174"/>
    </row>
    <row r="37" spans="1:9" ht="35.1" customHeight="1">
      <c r="A37" s="151"/>
      <c r="B37" s="159"/>
      <c r="C37" s="573" t="s">
        <v>151</v>
      </c>
      <c r="D37" s="573"/>
      <c r="E37" s="573"/>
      <c r="F37" s="155" t="s">
        <v>117</v>
      </c>
      <c r="G37" s="151"/>
      <c r="H37" s="164"/>
      <c r="I37" s="163"/>
    </row>
    <row r="38" spans="1:9" s="169" customFormat="1" ht="15" hidden="1">
      <c r="A38" s="170"/>
      <c r="B38" s="172"/>
      <c r="C38" s="583" t="s">
        <v>152</v>
      </c>
      <c r="D38" s="583"/>
      <c r="E38" s="583"/>
      <c r="F38" s="171"/>
      <c r="G38" s="170"/>
    </row>
    <row r="39" spans="1:9" s="169" customFormat="1" ht="15" hidden="1">
      <c r="A39" s="170"/>
      <c r="B39" s="172"/>
      <c r="C39" s="583" t="s">
        <v>153</v>
      </c>
      <c r="D39" s="583"/>
      <c r="E39" s="583"/>
      <c r="F39" s="171"/>
      <c r="G39" s="170"/>
    </row>
    <row r="40" spans="1:9" s="169" customFormat="1" ht="15" hidden="1">
      <c r="A40" s="170"/>
      <c r="B40" s="172"/>
      <c r="C40" s="583" t="s">
        <v>154</v>
      </c>
      <c r="D40" s="583"/>
      <c r="E40" s="583"/>
      <c r="F40" s="171"/>
      <c r="G40" s="170"/>
    </row>
    <row r="41" spans="1:9" s="169" customFormat="1" ht="15" hidden="1">
      <c r="A41" s="170"/>
      <c r="B41" s="172"/>
      <c r="C41" s="583" t="s">
        <v>155</v>
      </c>
      <c r="D41" s="583"/>
      <c r="E41" s="583"/>
      <c r="F41" s="171"/>
      <c r="G41" s="170"/>
    </row>
    <row r="42" spans="1:9" s="169" customFormat="1" ht="15" hidden="1">
      <c r="A42" s="170"/>
      <c r="B42" s="172"/>
      <c r="C42" s="586"/>
      <c r="D42" s="586"/>
      <c r="E42" s="586"/>
      <c r="F42" s="171"/>
      <c r="G42" s="170"/>
    </row>
    <row r="43" spans="1:9" s="169" customFormat="1" ht="15" hidden="1">
      <c r="A43" s="170"/>
      <c r="B43" s="172"/>
      <c r="C43" s="588" t="s">
        <v>156</v>
      </c>
      <c r="D43" s="588"/>
      <c r="E43" s="588"/>
      <c r="F43" s="171"/>
      <c r="G43" s="170"/>
    </row>
    <row r="44" spans="1:9" s="169" customFormat="1" ht="15" hidden="1">
      <c r="A44" s="170"/>
      <c r="B44" s="172"/>
      <c r="C44" s="589" t="s">
        <v>157</v>
      </c>
      <c r="D44" s="590"/>
      <c r="E44" s="590"/>
      <c r="F44" s="171"/>
      <c r="G44" s="170"/>
    </row>
    <row r="45" spans="1:9" s="169" customFormat="1" ht="15" hidden="1">
      <c r="A45" s="170"/>
      <c r="B45" s="172"/>
      <c r="C45" s="588" t="s">
        <v>158</v>
      </c>
      <c r="D45" s="588"/>
      <c r="E45" s="588"/>
      <c r="F45" s="171"/>
      <c r="G45" s="170"/>
    </row>
    <row r="46" spans="1:9" ht="15" hidden="1">
      <c r="A46" s="151"/>
      <c r="B46" s="159"/>
      <c r="C46" s="578"/>
      <c r="D46" s="578"/>
      <c r="E46" s="578"/>
      <c r="F46" s="155"/>
      <c r="G46" s="151"/>
      <c r="H46" s="164"/>
      <c r="I46" s="163"/>
    </row>
    <row r="47" spans="1:9" ht="35.1" customHeight="1">
      <c r="A47" s="151"/>
      <c r="B47" s="159"/>
      <c r="C47" s="573" t="s">
        <v>159</v>
      </c>
      <c r="D47" s="573"/>
      <c r="E47" s="573"/>
      <c r="F47" s="155" t="s">
        <v>117</v>
      </c>
      <c r="G47" s="151"/>
      <c r="H47" s="164"/>
      <c r="I47" s="163"/>
    </row>
    <row r="48" spans="1:9" ht="15" hidden="1">
      <c r="A48" s="151"/>
      <c r="B48" s="159"/>
      <c r="C48" s="158"/>
      <c r="D48" s="157" t="s">
        <v>160</v>
      </c>
      <c r="E48" s="166" t="s">
        <v>161</v>
      </c>
      <c r="F48" s="165"/>
      <c r="G48" s="151"/>
      <c r="H48" s="164"/>
      <c r="I48" s="163"/>
    </row>
    <row r="49" spans="1:9" ht="15" hidden="1">
      <c r="A49" s="151"/>
      <c r="B49" s="159"/>
      <c r="C49" s="158"/>
      <c r="D49" s="157" t="s">
        <v>162</v>
      </c>
      <c r="E49" s="166" t="s">
        <v>161</v>
      </c>
      <c r="F49" s="165"/>
      <c r="G49" s="151"/>
      <c r="H49" s="164"/>
      <c r="I49" s="163"/>
    </row>
    <row r="50" spans="1:9" ht="15" hidden="1">
      <c r="A50" s="151"/>
      <c r="B50" s="159"/>
      <c r="C50" s="158"/>
      <c r="D50" s="157" t="s">
        <v>163</v>
      </c>
      <c r="E50" s="160"/>
      <c r="F50" s="165"/>
      <c r="G50" s="151"/>
      <c r="H50" s="164"/>
      <c r="I50" s="163"/>
    </row>
    <row r="51" spans="1:9" ht="15" hidden="1">
      <c r="A51" s="151"/>
      <c r="B51" s="159"/>
      <c r="C51" s="158"/>
      <c r="D51" s="157" t="s">
        <v>164</v>
      </c>
      <c r="E51" s="160"/>
      <c r="F51" s="165"/>
      <c r="G51" s="151"/>
      <c r="H51" s="164"/>
      <c r="I51" s="163"/>
    </row>
    <row r="52" spans="1:9" ht="15" hidden="1">
      <c r="A52" s="151"/>
      <c r="B52" s="159"/>
      <c r="C52" s="158"/>
      <c r="D52" s="157" t="s">
        <v>165</v>
      </c>
      <c r="E52" s="166"/>
      <c r="F52" s="165"/>
      <c r="G52" s="151"/>
      <c r="H52" s="164"/>
      <c r="I52" s="163"/>
    </row>
    <row r="53" spans="1:9" ht="15" hidden="1">
      <c r="A53" s="151"/>
      <c r="B53" s="159"/>
      <c r="C53" s="167"/>
      <c r="D53" s="168" t="s">
        <v>166</v>
      </c>
      <c r="E53" s="160"/>
      <c r="F53" s="165"/>
      <c r="G53" s="151"/>
      <c r="H53" s="164"/>
      <c r="I53" s="163"/>
    </row>
    <row r="54" spans="1:9" ht="15" hidden="1">
      <c r="A54" s="151"/>
      <c r="B54" s="159"/>
      <c r="C54" s="167"/>
      <c r="D54" s="167"/>
      <c r="E54" s="166"/>
      <c r="F54" s="165"/>
      <c r="G54" s="151"/>
      <c r="H54" s="164"/>
      <c r="I54" s="163"/>
    </row>
    <row r="55" spans="1:9" ht="35.1" customHeight="1">
      <c r="A55" s="151"/>
      <c r="B55" s="159"/>
      <c r="C55" s="573" t="s">
        <v>167</v>
      </c>
      <c r="D55" s="573"/>
      <c r="E55" s="573"/>
      <c r="F55" s="155" t="s">
        <v>117</v>
      </c>
      <c r="G55" s="151"/>
      <c r="H55" s="164"/>
      <c r="I55" s="163"/>
    </row>
    <row r="56" spans="1:9" ht="15" hidden="1">
      <c r="A56" s="151"/>
      <c r="B56" s="159"/>
      <c r="C56" s="591" t="s">
        <v>168</v>
      </c>
      <c r="D56" s="591"/>
      <c r="E56" s="591"/>
      <c r="F56" s="155"/>
      <c r="G56" s="151"/>
      <c r="H56" s="154"/>
    </row>
    <row r="57" spans="1:9" ht="15" hidden="1">
      <c r="A57" s="151"/>
      <c r="B57" s="159"/>
      <c r="C57" s="587" t="s">
        <v>169</v>
      </c>
      <c r="D57" s="587"/>
      <c r="E57" s="587"/>
      <c r="F57" s="155"/>
      <c r="G57" s="151"/>
      <c r="H57" s="154"/>
    </row>
    <row r="58" spans="1:9" ht="15" hidden="1">
      <c r="A58" s="151"/>
      <c r="B58" s="159"/>
      <c r="C58" s="587" t="s">
        <v>170</v>
      </c>
      <c r="D58" s="587"/>
      <c r="E58" s="587"/>
      <c r="F58" s="155"/>
      <c r="G58" s="151"/>
      <c r="H58" s="154"/>
    </row>
    <row r="59" spans="1:9" ht="15" hidden="1">
      <c r="A59" s="151"/>
      <c r="B59" s="159"/>
      <c r="C59" s="587" t="s">
        <v>171</v>
      </c>
      <c r="D59" s="587"/>
      <c r="E59" s="587"/>
      <c r="F59" s="155"/>
      <c r="G59" s="151"/>
      <c r="H59" s="154"/>
    </row>
    <row r="60" spans="1:9" ht="15" hidden="1">
      <c r="A60" s="151"/>
      <c r="B60" s="159"/>
      <c r="C60" s="587" t="s">
        <v>172</v>
      </c>
      <c r="D60" s="587"/>
      <c r="E60" s="587"/>
      <c r="F60" s="155"/>
      <c r="G60" s="151"/>
      <c r="H60" s="154"/>
    </row>
    <row r="61" spans="1:9" ht="15" hidden="1">
      <c r="A61" s="151"/>
      <c r="B61" s="159"/>
      <c r="C61" s="587" t="str">
        <f>IF(TSphere = "ТБО", "   Перечислите все муниципальные районы, в которых организация осуществляет услуги по утилизации (захоронению) твердых бытовых отходов.", "   В случае, если тариф не дифференцируется по системам "&amp;IF(TSphere = "ТС","теплоснабжения","коммунальной инфраструктуры")&amp;", перечислите все муниципальные районы, в которых организация осуществляет услуги " &amp;TSphere_full&amp;".")</f>
        <v xml:space="preserve">   В случае, если тариф не дифференцируется по системам коммунальной инфраструктуры, перечислите все муниципальные районы, в которых организация осуществляет услуги холодного водоснабжения.</v>
      </c>
      <c r="D61" s="587"/>
      <c r="E61" s="587"/>
      <c r="F61" s="155"/>
      <c r="G61" s="151"/>
      <c r="H61" s="154"/>
    </row>
    <row r="62" spans="1:9" ht="15" hidden="1">
      <c r="A62" s="151"/>
      <c r="B62" s="159"/>
      <c r="C62" s="587" t="str">
        <f>IF(TSphere = "ТБО", "   Перечислите все муниципальные образования, в которых организация осуществляет услуги по утилизации (захоронению) твердых бытовых отходов.", "   В случае, если тариф не дифференцируется по системам "&amp;IF(TSphere = "ТС","теплоснабжения","коммунальной инфраструктуры")&amp;", перечислите все муниципальные образования, в которых организация осуществляет услуги " &amp;TSphere_full&amp;".")</f>
        <v xml:space="preserve">   В случае, если тариф не дифференцируется по системам коммунальной инфраструктуры, перечислите все муниципальные образования, в которых организация осуществляет услуги холодного водоснабжения.</v>
      </c>
      <c r="D62" s="587"/>
      <c r="E62" s="587"/>
      <c r="F62" s="155"/>
      <c r="G62" s="151"/>
      <c r="H62" s="154"/>
    </row>
    <row r="63" spans="1:9" ht="15" hidden="1">
      <c r="A63" s="151"/>
      <c r="B63" s="159"/>
      <c r="C63" s="587" t="s">
        <v>173</v>
      </c>
      <c r="D63" s="587"/>
      <c r="E63" s="587"/>
      <c r="F63" s="155"/>
      <c r="G63" s="151"/>
      <c r="H63" s="154"/>
    </row>
    <row r="64" spans="1:9" ht="15" hidden="1">
      <c r="A64" s="151"/>
      <c r="B64" s="159"/>
      <c r="C64" s="587" t="s">
        <v>174</v>
      </c>
      <c r="D64" s="587"/>
      <c r="E64" s="587"/>
      <c r="F64" s="155"/>
      <c r="G64" s="151"/>
      <c r="H64" s="154"/>
    </row>
    <row r="65" spans="1:8" ht="15" hidden="1">
      <c r="A65" s="151"/>
      <c r="B65" s="159"/>
      <c r="C65" s="587" t="s">
        <v>175</v>
      </c>
      <c r="D65" s="587"/>
      <c r="E65" s="587"/>
      <c r="F65" s="155"/>
      <c r="G65" s="151"/>
      <c r="H65" s="154"/>
    </row>
    <row r="66" spans="1:8" ht="15" hidden="1">
      <c r="A66" s="151"/>
      <c r="B66" s="159"/>
      <c r="C66" s="587" t="s">
        <v>176</v>
      </c>
      <c r="D66" s="587"/>
      <c r="E66" s="587"/>
      <c r="F66" s="155"/>
      <c r="G66" s="151"/>
      <c r="H66" s="154"/>
    </row>
    <row r="67" spans="1:8" ht="15" hidden="1">
      <c r="A67" s="151"/>
      <c r="B67" s="159"/>
      <c r="C67" s="592" t="s">
        <v>177</v>
      </c>
      <c r="D67" s="592"/>
      <c r="E67" s="592"/>
      <c r="F67" s="155"/>
      <c r="G67" s="151"/>
      <c r="H67" s="154"/>
    </row>
    <row r="68" spans="1:8" ht="15" hidden="1">
      <c r="A68" s="151"/>
      <c r="B68" s="159"/>
      <c r="C68" s="592" t="s">
        <v>178</v>
      </c>
      <c r="D68" s="592"/>
      <c r="E68" s="592"/>
      <c r="F68" s="155"/>
      <c r="G68" s="151"/>
      <c r="H68" s="154"/>
    </row>
    <row r="69" spans="1:8" hidden="1">
      <c r="A69" s="151"/>
      <c r="B69" s="159"/>
      <c r="C69" s="594" t="s">
        <v>179</v>
      </c>
      <c r="D69" s="594"/>
      <c r="E69" s="594"/>
      <c r="F69" s="162"/>
      <c r="G69" s="151"/>
      <c r="H69" s="154"/>
    </row>
    <row r="70" spans="1:8" ht="35.1" customHeight="1">
      <c r="A70" s="151"/>
      <c r="B70" s="159"/>
      <c r="C70" s="573" t="s">
        <v>180</v>
      </c>
      <c r="D70" s="573"/>
      <c r="E70" s="573"/>
      <c r="F70" s="155" t="s">
        <v>117</v>
      </c>
      <c r="G70" s="151"/>
      <c r="H70" s="154"/>
    </row>
    <row r="71" spans="1:8" ht="15" hidden="1">
      <c r="A71" s="151"/>
      <c r="B71" s="159"/>
      <c r="C71" s="158"/>
      <c r="D71" s="157" t="s">
        <v>160</v>
      </c>
      <c r="E71" s="161" t="s">
        <v>161</v>
      </c>
      <c r="F71" s="155"/>
      <c r="G71" s="151"/>
      <c r="H71" s="154"/>
    </row>
    <row r="72" spans="1:8" ht="15" hidden="1">
      <c r="A72" s="151"/>
      <c r="B72" s="159"/>
      <c r="C72" s="158"/>
      <c r="D72" s="157" t="s">
        <v>162</v>
      </c>
      <c r="E72" s="161"/>
      <c r="F72" s="155"/>
      <c r="G72" s="151"/>
      <c r="H72" s="154"/>
    </row>
    <row r="73" spans="1:8" ht="15" hidden="1">
      <c r="A73" s="151"/>
      <c r="B73" s="159"/>
      <c r="C73" s="158"/>
      <c r="D73" s="157" t="s">
        <v>163</v>
      </c>
      <c r="E73" s="160"/>
      <c r="F73" s="155"/>
      <c r="G73" s="151"/>
      <c r="H73" s="154"/>
    </row>
    <row r="74" spans="1:8" ht="15" hidden="1">
      <c r="A74" s="151"/>
      <c r="B74" s="159"/>
      <c r="C74" s="158"/>
      <c r="D74" s="157" t="s">
        <v>164</v>
      </c>
      <c r="E74" s="160"/>
      <c r="F74" s="155"/>
      <c r="G74" s="151"/>
      <c r="H74" s="154"/>
    </row>
    <row r="75" spans="1:8" ht="15" hidden="1">
      <c r="A75" s="151"/>
      <c r="B75" s="159"/>
      <c r="C75" s="158"/>
      <c r="D75" s="157" t="s">
        <v>165</v>
      </c>
      <c r="E75" s="156"/>
      <c r="F75" s="155"/>
      <c r="G75" s="151"/>
      <c r="H75" s="154"/>
    </row>
    <row r="76" spans="1:8">
      <c r="B76" s="153"/>
      <c r="C76" s="593"/>
      <c r="D76" s="593"/>
      <c r="E76" s="593"/>
      <c r="F76" s="152"/>
      <c r="G76" s="151"/>
    </row>
    <row r="77" spans="1:8">
      <c r="A77" s="151"/>
      <c r="B77" s="151"/>
      <c r="C77" s="151"/>
      <c r="D77" s="151"/>
      <c r="E77" s="151"/>
      <c r="F77" s="150"/>
    </row>
    <row r="82" spans="1:13" s="149" customFormat="1" ht="23.25">
      <c r="A82" s="148"/>
      <c r="B82" s="569"/>
      <c r="C82" s="569"/>
      <c r="D82" s="569"/>
      <c r="E82" s="569"/>
      <c r="G82" s="148"/>
      <c r="H82" s="148"/>
      <c r="I82" s="148"/>
      <c r="J82" s="148"/>
      <c r="K82" s="148"/>
      <c r="L82" s="148"/>
      <c r="M82" s="148"/>
    </row>
    <row r="89" spans="1:13" s="149" customFormat="1">
      <c r="A89" s="148"/>
      <c r="B89" s="148"/>
      <c r="C89" s="148"/>
      <c r="D89" s="148"/>
      <c r="E89" s="148"/>
      <c r="G89" s="148"/>
      <c r="H89" s="148"/>
      <c r="I89" s="148"/>
      <c r="J89" s="148"/>
      <c r="K89" s="148"/>
      <c r="L89" s="148"/>
      <c r="M89" s="148"/>
    </row>
    <row r="90" spans="1:13" s="149" customFormat="1">
      <c r="A90" s="148"/>
      <c r="B90" s="148"/>
      <c r="C90" s="148"/>
      <c r="D90" s="148"/>
      <c r="E90" s="148"/>
      <c r="G90" s="148"/>
      <c r="H90" s="148"/>
      <c r="I90" s="148"/>
      <c r="J90" s="148"/>
      <c r="K90" s="148"/>
      <c r="L90" s="148"/>
      <c r="M90" s="148"/>
    </row>
    <row r="91" spans="1:13" s="149" customFormat="1">
      <c r="A91" s="148"/>
      <c r="B91" s="148"/>
      <c r="C91" s="148"/>
      <c r="D91" s="148"/>
      <c r="E91" s="148"/>
      <c r="G91" s="148"/>
      <c r="H91" s="148"/>
      <c r="I91" s="148"/>
      <c r="J91" s="148"/>
      <c r="K91" s="148"/>
      <c r="L91" s="148"/>
      <c r="M91" s="148"/>
    </row>
    <row r="92" spans="1:13" s="149" customFormat="1" ht="15" customHeight="1">
      <c r="A92" s="148"/>
      <c r="B92" s="148"/>
      <c r="C92" s="148"/>
      <c r="D92" s="148"/>
      <c r="E92" s="148"/>
      <c r="G92" s="148"/>
      <c r="H92" s="148"/>
      <c r="I92" s="148"/>
      <c r="J92" s="148"/>
      <c r="K92" s="148"/>
      <c r="L92" s="148"/>
      <c r="M92" s="148"/>
    </row>
    <row r="93" spans="1:13" s="149" customFormat="1" ht="25.5" customHeight="1">
      <c r="A93" s="148"/>
      <c r="B93" s="148"/>
      <c r="C93" s="148"/>
      <c r="D93" s="148"/>
      <c r="E93" s="148"/>
      <c r="G93" s="148"/>
      <c r="H93" s="148"/>
      <c r="I93" s="148"/>
      <c r="J93" s="148"/>
      <c r="K93" s="148"/>
      <c r="L93" s="148"/>
      <c r="M93" s="148"/>
    </row>
    <row r="94" spans="1:13" s="149" customFormat="1" ht="25.5" customHeight="1">
      <c r="A94" s="148"/>
      <c r="B94" s="148"/>
      <c r="C94" s="148"/>
      <c r="D94" s="148"/>
      <c r="E94" s="148"/>
      <c r="G94" s="148"/>
      <c r="H94" s="148"/>
      <c r="I94" s="148"/>
      <c r="J94" s="148"/>
      <c r="K94" s="148"/>
      <c r="L94" s="148"/>
      <c r="M94" s="148"/>
    </row>
    <row r="95" spans="1:13" s="149" customFormat="1" ht="25.5" customHeight="1">
      <c r="A95" s="148"/>
      <c r="B95" s="148"/>
      <c r="C95" s="148"/>
      <c r="D95" s="148"/>
      <c r="E95" s="148"/>
      <c r="G95" s="148"/>
      <c r="H95" s="148"/>
      <c r="I95" s="148"/>
      <c r="J95" s="148"/>
      <c r="K95" s="148"/>
      <c r="L95" s="148"/>
      <c r="M95" s="148"/>
    </row>
  </sheetData>
  <sheetProtection password="FA9C" sheet="1" objects="1" scenarios="1" formatColumns="0" formatRows="0"/>
  <dataConsolidate/>
  <mergeCells count="58">
    <mergeCell ref="B82:E82"/>
    <mergeCell ref="C64:E64"/>
    <mergeCell ref="C65:E65"/>
    <mergeCell ref="C66:E66"/>
    <mergeCell ref="C67:E67"/>
    <mergeCell ref="C68:E68"/>
    <mergeCell ref="C76:E76"/>
    <mergeCell ref="C70:E70"/>
    <mergeCell ref="C69:E69"/>
    <mergeCell ref="C41:E41"/>
    <mergeCell ref="C42:E42"/>
    <mergeCell ref="C63:E63"/>
    <mergeCell ref="C45:E45"/>
    <mergeCell ref="C46:E46"/>
    <mergeCell ref="C43:E43"/>
    <mergeCell ref="C44:E44"/>
    <mergeCell ref="C47:E47"/>
    <mergeCell ref="C55:E55"/>
    <mergeCell ref="C56:E56"/>
    <mergeCell ref="C60:E60"/>
    <mergeCell ref="C61:E61"/>
    <mergeCell ref="C62:E62"/>
    <mergeCell ref="C57:E57"/>
    <mergeCell ref="C58:E58"/>
    <mergeCell ref="C59:E59"/>
    <mergeCell ref="C28:E28"/>
    <mergeCell ref="D34:E34"/>
    <mergeCell ref="C40:E40"/>
    <mergeCell ref="C29:E29"/>
    <mergeCell ref="C30:E30"/>
    <mergeCell ref="C31:E31"/>
    <mergeCell ref="C32:E32"/>
    <mergeCell ref="C39:E39"/>
    <mergeCell ref="C38:E38"/>
    <mergeCell ref="C37:E37"/>
    <mergeCell ref="D17:E17"/>
    <mergeCell ref="C26:E26"/>
    <mergeCell ref="D21:E21"/>
    <mergeCell ref="D23:E23"/>
    <mergeCell ref="C18:E18"/>
    <mergeCell ref="C19:D19"/>
    <mergeCell ref="D20:E20"/>
    <mergeCell ref="C8:E8"/>
    <mergeCell ref="B4:E4"/>
    <mergeCell ref="C6:E6"/>
    <mergeCell ref="C7:E7"/>
    <mergeCell ref="D33:E33"/>
    <mergeCell ref="C10:E10"/>
    <mergeCell ref="C11:E11"/>
    <mergeCell ref="D25:E25"/>
    <mergeCell ref="D13:E13"/>
    <mergeCell ref="D14:E14"/>
    <mergeCell ref="C12:E12"/>
    <mergeCell ref="D16:E16"/>
    <mergeCell ref="C27:E27"/>
    <mergeCell ref="C9:E9"/>
    <mergeCell ref="D22:E22"/>
    <mergeCell ref="D15:E15"/>
  </mergeCells>
  <phoneticPr fontId="8" type="noConversion"/>
  <hyperlinks>
    <hyperlink ref="D14" r:id="rId1" tooltip="Полный текст Постановления №1140 на сайте ФСТ России"/>
    <hyperlink ref="D15:E15" location="'Справочная информация'!A1" tooltip="Подробнее о сфере" display="Подробнее о сфере утилизации (захоронения) твердых бытовых отходов"/>
    <hyperlink ref="D17" r:id="rId2" tooltip="Полный текст Постановления №237"/>
    <hyperlink ref="C30" r:id="rId3" tooltip="http://www.fstrf.ru/regions/region/showlist"/>
  </hyperlinks>
  <pageMargins left="0.7" right="0.7" top="0.75" bottom="0.75" header="0.3" footer="0.3"/>
  <pageSetup paperSize="9" orientation="portrait" horizontalDpi="180" verticalDpi="180"/>
  <headerFooter alignWithMargins="0"/>
  <drawing r:id="rId4"/>
  <legacyDrawing r:id="rId5"/>
  <controls>
    <mc:AlternateContent xmlns:mc="http://schemas.openxmlformats.org/markup-compatibility/2006">
      <mc:Choice Requires="x14">
        <control shapeId="340524" r:id="rId6" name="CommandButton1">
          <controlPr defaultSize="0" autoLine="0" r:id="rId7">
            <anchor moveWithCells="1">
              <from>
                <xdr:col>4</xdr:col>
                <xdr:colOff>1181100</xdr:colOff>
                <xdr:row>1</xdr:row>
                <xdr:rowOff>47625</xdr:rowOff>
              </from>
              <to>
                <xdr:col>4</xdr:col>
                <xdr:colOff>4038600</xdr:colOff>
                <xdr:row>2</xdr:row>
                <xdr:rowOff>95250</xdr:rowOff>
              </to>
            </anchor>
          </controlPr>
        </control>
      </mc:Choice>
      <mc:Fallback>
        <control shapeId="340524" r:id="rId6" name="CommandButton1"/>
      </mc:Fallback>
    </mc:AlternateContent>
  </control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2"/>
  <sheetViews>
    <sheetView showGridLines="0" workbookViewId="0">
      <selection activeCell="G15" sqref="G15"/>
    </sheetView>
  </sheetViews>
  <sheetFormatPr defaultColWidth="9.109375" defaultRowHeight="11.25"/>
  <cols>
    <col min="1" max="1" width="19.6640625" style="44" bestFit="1" customWidth="1"/>
    <col min="2" max="2" width="21.109375" style="44" bestFit="1" customWidth="1"/>
    <col min="3" max="3" width="9.109375" style="44" customWidth="1"/>
    <col min="4" max="16384" width="9.109375" style="44"/>
  </cols>
  <sheetData>
    <row r="1" spans="1:2">
      <c r="A1" s="62" t="s">
        <v>679</v>
      </c>
      <c r="B1" s="62" t="s">
        <v>680</v>
      </c>
    </row>
    <row r="2" spans="1:2">
      <c r="A2" s="44" t="s">
        <v>33</v>
      </c>
      <c r="B2" s="44" t="s">
        <v>681</v>
      </c>
    </row>
    <row r="3" spans="1:2">
      <c r="A3" s="44" t="s">
        <v>682</v>
      </c>
      <c r="B3" s="44" t="s">
        <v>683</v>
      </c>
    </row>
    <row r="4" spans="1:2">
      <c r="A4" s="44" t="s">
        <v>642</v>
      </c>
      <c r="B4" s="44" t="s">
        <v>684</v>
      </c>
    </row>
    <row r="5" spans="1:2">
      <c r="A5" s="44" t="s">
        <v>685</v>
      </c>
      <c r="B5" s="44" t="s">
        <v>686</v>
      </c>
    </row>
    <row r="6" spans="1:2">
      <c r="A6" s="44" t="s">
        <v>687</v>
      </c>
      <c r="B6" s="44" t="s">
        <v>688</v>
      </c>
    </row>
    <row r="7" spans="1:2">
      <c r="A7" s="44" t="s">
        <v>689</v>
      </c>
      <c r="B7" s="44" t="s">
        <v>690</v>
      </c>
    </row>
    <row r="8" spans="1:2">
      <c r="A8" s="44" t="s">
        <v>691</v>
      </c>
      <c r="B8" s="44" t="s">
        <v>692</v>
      </c>
    </row>
    <row r="9" spans="1:2">
      <c r="A9" s="44" t="s">
        <v>693</v>
      </c>
      <c r="B9" s="44" t="s">
        <v>694</v>
      </c>
    </row>
    <row r="10" spans="1:2">
      <c r="A10" s="44" t="s">
        <v>695</v>
      </c>
      <c r="B10" s="44" t="s">
        <v>696</v>
      </c>
    </row>
    <row r="11" spans="1:2">
      <c r="A11" s="44" t="s">
        <v>697</v>
      </c>
      <c r="B11" s="44" t="s">
        <v>698</v>
      </c>
    </row>
    <row r="12" spans="1:2">
      <c r="A12" s="44" t="s">
        <v>699</v>
      </c>
      <c r="B12" s="44" t="s">
        <v>700</v>
      </c>
    </row>
    <row r="13" spans="1:2">
      <c r="A13" s="44" t="s">
        <v>701</v>
      </c>
      <c r="B13" s="44" t="s">
        <v>702</v>
      </c>
    </row>
    <row r="14" spans="1:2">
      <c r="A14" s="44" t="s">
        <v>654</v>
      </c>
      <c r="B14" s="44" t="s">
        <v>703</v>
      </c>
    </row>
    <row r="15" spans="1:2">
      <c r="A15" s="44" t="s">
        <v>309</v>
      </c>
      <c r="B15" s="44" t="s">
        <v>704</v>
      </c>
    </row>
    <row r="16" spans="1:2">
      <c r="A16" s="44" t="s">
        <v>705</v>
      </c>
      <c r="B16" s="44" t="s">
        <v>706</v>
      </c>
    </row>
    <row r="17" spans="2:2">
      <c r="B17" s="44" t="s">
        <v>707</v>
      </c>
    </row>
    <row r="18" spans="2:2">
      <c r="B18" s="44" t="s">
        <v>708</v>
      </c>
    </row>
    <row r="19" spans="2:2">
      <c r="B19" s="44" t="s">
        <v>709</v>
      </c>
    </row>
    <row r="20" spans="2:2">
      <c r="B20" s="44" t="s">
        <v>710</v>
      </c>
    </row>
    <row r="21" spans="2:2">
      <c r="B21" s="44" t="s">
        <v>711</v>
      </c>
    </row>
    <row r="22" spans="2:2">
      <c r="B22" s="44" t="s">
        <v>712</v>
      </c>
    </row>
    <row r="23" spans="2:2">
      <c r="B23" s="44" t="s">
        <v>713</v>
      </c>
    </row>
    <row r="24" spans="2:2">
      <c r="B24" s="44" t="s">
        <v>714</v>
      </c>
    </row>
    <row r="25" spans="2:2">
      <c r="B25" s="44" t="s">
        <v>715</v>
      </c>
    </row>
    <row r="26" spans="2:2">
      <c r="B26" s="44" t="s">
        <v>716</v>
      </c>
    </row>
    <row r="27" spans="2:2">
      <c r="B27" s="44" t="s">
        <v>717</v>
      </c>
    </row>
    <row r="28" spans="2:2">
      <c r="B28" s="44" t="s">
        <v>718</v>
      </c>
    </row>
    <row r="29" spans="2:2">
      <c r="B29" s="44" t="s">
        <v>719</v>
      </c>
    </row>
    <row r="30" spans="2:2">
      <c r="B30" s="44" t="s">
        <v>720</v>
      </c>
    </row>
    <row r="31" spans="2:2">
      <c r="B31" s="44" t="s">
        <v>721</v>
      </c>
    </row>
    <row r="32" spans="2:2">
      <c r="B32" s="44" t="s">
        <v>722</v>
      </c>
    </row>
  </sheetData>
  <phoneticPr fontId="8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38913" r:id="rId3" name="cmdGetListAllSheets">
          <controlPr autoLine="0" r:id="rId4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5</xdr:col>
                <xdr:colOff>600075</xdr:colOff>
                <xdr:row>4</xdr:row>
                <xdr:rowOff>19050</xdr:rowOff>
              </to>
            </anchor>
          </controlPr>
        </control>
      </mc:Choice>
      <mc:Fallback>
        <control shapeId="38913" r:id="rId3" name="cmdGetListAllSheets"/>
      </mc:Fallback>
    </mc:AlternateContent>
  </control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et_union">
    <tabColor indexed="47"/>
  </sheetPr>
  <dimension ref="A1:AA68"/>
  <sheetViews>
    <sheetView showGridLines="0" zoomScaleNormal="100" workbookViewId="0">
      <selection activeCell="A30" sqref="A30:IV33"/>
    </sheetView>
  </sheetViews>
  <sheetFormatPr defaultColWidth="9.109375" defaultRowHeight="15" customHeight="1"/>
  <cols>
    <col min="1" max="1" width="28" style="61" bestFit="1" customWidth="1"/>
    <col min="2" max="4" width="9.109375" style="5" customWidth="1"/>
    <col min="5" max="5" width="6.88671875" style="5" customWidth="1"/>
    <col min="6" max="6" width="9.109375" style="5" customWidth="1"/>
    <col min="7" max="7" width="18.33203125" style="5" customWidth="1"/>
    <col min="8" max="12" width="9.109375" style="5" customWidth="1"/>
    <col min="13" max="13" width="12.44140625" style="43" bestFit="1" customWidth="1"/>
    <col min="14" max="14" width="11.5546875" style="43" bestFit="1" customWidth="1"/>
    <col min="15" max="16" width="9.109375" style="43" customWidth="1"/>
    <col min="17" max="26" width="9.109375" style="5" customWidth="1"/>
    <col min="27" max="27" width="9.109375" style="45" customWidth="1"/>
    <col min="28" max="28" width="9.109375" style="5" customWidth="1"/>
    <col min="29" max="16384" width="9.109375" style="5"/>
  </cols>
  <sheetData>
    <row r="1" spans="1:27" s="67" customFormat="1" ht="11.25">
      <c r="A1" s="66"/>
      <c r="E1" s="83"/>
      <c r="M1" s="43"/>
      <c r="N1" s="43"/>
      <c r="O1" s="43"/>
      <c r="P1" s="43"/>
      <c r="AA1" s="45"/>
    </row>
    <row r="2" spans="1:27" s="65" customFormat="1" ht="11.25">
      <c r="A2" s="116" t="s">
        <v>656</v>
      </c>
      <c r="B2" s="64"/>
      <c r="C2" s="64"/>
      <c r="D2" s="64"/>
      <c r="E2" s="82"/>
      <c r="F2" s="64"/>
      <c r="G2" s="64"/>
      <c r="H2" s="64"/>
      <c r="I2" s="64"/>
      <c r="J2" s="64"/>
      <c r="K2" s="64"/>
      <c r="L2" s="64"/>
      <c r="M2" s="48"/>
      <c r="N2" s="48"/>
      <c r="O2" s="48"/>
      <c r="P2" s="48"/>
      <c r="Q2" s="64"/>
      <c r="R2" s="64"/>
      <c r="S2" s="64"/>
      <c r="T2" s="64"/>
      <c r="U2" s="64"/>
      <c r="V2" s="64"/>
      <c r="W2" s="64"/>
      <c r="X2" s="64"/>
      <c r="Y2" s="64"/>
      <c r="Z2" s="64"/>
      <c r="AA2" s="49"/>
    </row>
    <row r="3" spans="1:27" s="67" customFormat="1" ht="11.25">
      <c r="A3" s="66"/>
      <c r="E3" s="83"/>
      <c r="M3" s="43"/>
      <c r="N3" s="43"/>
      <c r="O3" s="43"/>
      <c r="P3" s="43"/>
      <c r="AA3" s="45"/>
    </row>
    <row r="4" spans="1:27" s="52" customFormat="1" ht="19.5" customHeight="1">
      <c r="A4" s="51"/>
      <c r="B4" s="51"/>
      <c r="D4" s="495"/>
      <c r="E4" s="274"/>
      <c r="F4" s="309"/>
      <c r="G4" s="274" t="s">
        <v>384</v>
      </c>
      <c r="H4" s="439"/>
      <c r="I4" s="533"/>
    </row>
    <row r="5" spans="1:27" s="67" customFormat="1" ht="11.25">
      <c r="A5" s="66"/>
      <c r="E5" s="83"/>
      <c r="M5" s="43"/>
      <c r="N5" s="43"/>
      <c r="O5" s="43"/>
      <c r="P5" s="43"/>
      <c r="AA5" s="45"/>
    </row>
    <row r="6" spans="1:27" s="65" customFormat="1" ht="11.25">
      <c r="A6" s="116" t="s">
        <v>657</v>
      </c>
      <c r="B6" s="64"/>
      <c r="C6" s="64"/>
      <c r="D6" s="64"/>
      <c r="E6" s="82"/>
      <c r="F6" s="64"/>
      <c r="G6" s="64"/>
      <c r="H6" s="64"/>
      <c r="I6" s="64"/>
      <c r="J6" s="64"/>
      <c r="K6" s="64"/>
      <c r="L6" s="64"/>
      <c r="M6" s="48"/>
      <c r="N6" s="48"/>
      <c r="O6" s="48"/>
      <c r="P6" s="48"/>
      <c r="Q6" s="64"/>
      <c r="R6" s="64"/>
      <c r="S6" s="64"/>
      <c r="T6" s="64"/>
      <c r="U6" s="64"/>
      <c r="V6" s="64"/>
      <c r="W6" s="64"/>
      <c r="X6" s="64"/>
      <c r="Y6" s="64"/>
      <c r="Z6" s="64"/>
      <c r="AA6" s="49"/>
    </row>
    <row r="7" spans="1:27" s="67" customFormat="1" ht="11.25">
      <c r="A7" s="66"/>
      <c r="E7" s="83"/>
      <c r="M7" s="43"/>
      <c r="N7" s="43"/>
      <c r="O7" s="43"/>
      <c r="P7" s="43"/>
      <c r="AA7" s="45"/>
    </row>
    <row r="8" spans="1:27" s="88" customFormat="1" ht="20.100000000000001" customHeight="1">
      <c r="A8" s="89"/>
      <c r="B8" s="89"/>
      <c r="D8" s="500"/>
      <c r="E8" s="616" t="s">
        <v>395</v>
      </c>
      <c r="F8" s="440"/>
      <c r="G8" s="422" t="s">
        <v>384</v>
      </c>
      <c r="H8" s="428"/>
      <c r="I8" s="282"/>
    </row>
    <row r="9" spans="1:27" s="88" customFormat="1" ht="20.100000000000001" customHeight="1">
      <c r="A9" s="89"/>
      <c r="B9" s="89"/>
      <c r="D9" s="500"/>
      <c r="E9" s="616"/>
      <c r="F9" s="441" t="s">
        <v>658</v>
      </c>
      <c r="G9" s="422" t="s">
        <v>384</v>
      </c>
      <c r="H9" s="428"/>
      <c r="I9" s="282"/>
    </row>
    <row r="10" spans="1:27" s="88" customFormat="1" ht="20.100000000000001" customHeight="1">
      <c r="A10" s="89"/>
      <c r="B10" s="89"/>
      <c r="D10" s="500"/>
      <c r="E10" s="616"/>
      <c r="F10" s="441" t="s">
        <v>659</v>
      </c>
      <c r="G10" s="460"/>
      <c r="H10" s="428"/>
      <c r="I10" s="282"/>
    </row>
    <row r="11" spans="1:27" s="88" customFormat="1" ht="20.100000000000001" customHeight="1">
      <c r="A11" s="89"/>
      <c r="B11" s="89"/>
      <c r="D11" s="500"/>
      <c r="E11" s="616"/>
      <c r="F11" s="441" t="s">
        <v>660</v>
      </c>
      <c r="G11" s="422" t="s">
        <v>384</v>
      </c>
      <c r="H11" s="429">
        <f>nerr(H8/H10)</f>
        <v>0</v>
      </c>
      <c r="I11" s="282"/>
    </row>
    <row r="12" spans="1:27" s="88" customFormat="1" ht="20.100000000000001" customHeight="1">
      <c r="A12" s="89"/>
      <c r="B12" s="89"/>
      <c r="D12" s="500"/>
      <c r="E12" s="616"/>
      <c r="F12" s="441" t="s">
        <v>353</v>
      </c>
      <c r="G12" s="422" t="s">
        <v>382</v>
      </c>
      <c r="H12" s="430"/>
      <c r="I12" s="282"/>
    </row>
    <row r="13" spans="1:27" s="67" customFormat="1" ht="11.25">
      <c r="A13" s="66"/>
      <c r="E13" s="83"/>
      <c r="M13" s="43"/>
      <c r="N13" s="43"/>
      <c r="O13" s="43"/>
      <c r="P13" s="43"/>
      <c r="AA13" s="45"/>
    </row>
    <row r="14" spans="1:27" s="65" customFormat="1" ht="11.25">
      <c r="A14" s="116" t="s">
        <v>661</v>
      </c>
      <c r="B14" s="64"/>
      <c r="C14" s="64"/>
      <c r="D14" s="64"/>
      <c r="E14" s="82"/>
      <c r="F14" s="64"/>
      <c r="G14" s="64"/>
      <c r="H14" s="64"/>
      <c r="I14" s="64"/>
      <c r="J14" s="64"/>
      <c r="K14" s="64"/>
      <c r="L14" s="64"/>
      <c r="M14" s="48"/>
      <c r="N14" s="48"/>
      <c r="O14" s="48"/>
      <c r="P14" s="48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49"/>
    </row>
    <row r="15" spans="1:27" s="67" customFormat="1" ht="11.25">
      <c r="A15" s="66"/>
      <c r="E15" s="83"/>
      <c r="M15" s="43"/>
      <c r="N15" s="43"/>
      <c r="O15" s="43"/>
      <c r="P15" s="43"/>
      <c r="AA15" s="45"/>
    </row>
    <row r="16" spans="1:27" s="52" customFormat="1" ht="19.5" customHeight="1">
      <c r="A16" s="51"/>
      <c r="B16" s="51"/>
      <c r="D16" s="495"/>
      <c r="E16" s="274"/>
      <c r="F16" s="309"/>
      <c r="G16" s="274" t="s">
        <v>484</v>
      </c>
      <c r="H16" s="439"/>
      <c r="I16" s="533"/>
    </row>
    <row r="17" spans="1:27" s="67" customFormat="1" ht="11.25">
      <c r="A17" s="66"/>
      <c r="E17" s="83"/>
      <c r="M17" s="43"/>
      <c r="N17" s="43"/>
      <c r="O17" s="43"/>
      <c r="P17" s="43"/>
      <c r="AA17" s="45"/>
    </row>
    <row r="18" spans="1:27" s="65" customFormat="1" ht="11.25">
      <c r="A18" s="116" t="s">
        <v>662</v>
      </c>
      <c r="B18" s="64"/>
      <c r="C18" s="64"/>
      <c r="D18" s="64"/>
      <c r="E18" s="82"/>
      <c r="F18" s="64"/>
      <c r="G18" s="64"/>
      <c r="H18" s="64"/>
      <c r="I18" s="64"/>
      <c r="J18" s="64"/>
      <c r="K18" s="64"/>
      <c r="L18" s="64"/>
      <c r="M18" s="48"/>
      <c r="N18" s="48"/>
      <c r="O18" s="48"/>
      <c r="P18" s="48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49"/>
    </row>
    <row r="19" spans="1:27" s="65" customFormat="1" ht="11.25">
      <c r="A19" s="116" t="s">
        <v>663</v>
      </c>
      <c r="B19" s="64"/>
      <c r="C19" s="64"/>
      <c r="D19" s="64"/>
      <c r="E19" s="82"/>
      <c r="F19" s="64"/>
      <c r="G19" s="64"/>
      <c r="H19" s="64"/>
      <c r="I19" s="64"/>
      <c r="J19" s="64"/>
      <c r="K19" s="64"/>
      <c r="L19" s="64"/>
      <c r="M19" s="48"/>
      <c r="N19" s="48"/>
      <c r="O19" s="48"/>
      <c r="P19" s="48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49"/>
    </row>
    <row r="20" spans="1:27" s="65" customFormat="1" ht="11.25">
      <c r="A20" s="116" t="s">
        <v>664</v>
      </c>
      <c r="B20" s="64"/>
      <c r="C20" s="64"/>
      <c r="D20" s="64"/>
      <c r="E20" s="82"/>
      <c r="F20" s="64"/>
      <c r="G20" s="64"/>
      <c r="H20" s="64"/>
      <c r="I20" s="64"/>
      <c r="J20" s="64"/>
      <c r="K20" s="64"/>
      <c r="L20" s="64"/>
      <c r="M20" s="48"/>
      <c r="N20" s="48"/>
      <c r="O20" s="48"/>
      <c r="P20" s="48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49"/>
    </row>
    <row r="21" spans="1:27" s="67" customFormat="1" ht="11.25">
      <c r="A21" s="66"/>
      <c r="E21" s="83"/>
      <c r="G21" s="374"/>
      <c r="H21" s="374"/>
      <c r="I21" s="374"/>
      <c r="J21" s="374"/>
      <c r="K21" s="374"/>
      <c r="L21" s="374"/>
      <c r="M21" s="375"/>
      <c r="N21" s="43"/>
      <c r="O21" s="43"/>
      <c r="P21" s="43"/>
      <c r="AA21" s="45"/>
    </row>
    <row r="22" spans="1:27" s="117" customFormat="1" ht="20.100000000000001" customHeight="1">
      <c r="C22" s="312"/>
      <c r="D22" s="505"/>
      <c r="E22" s="616" t="s">
        <v>362</v>
      </c>
      <c r="F22" s="634"/>
      <c r="G22" s="337" t="s">
        <v>363</v>
      </c>
      <c r="H22" s="338"/>
      <c r="I22" s="339"/>
      <c r="J22" s="340"/>
      <c r="K22" s="376"/>
      <c r="L22" s="341">
        <f>SUM(L23:L25)</f>
        <v>0</v>
      </c>
      <c r="M22" s="342">
        <f>nerr(L22/costs_OPS_4)*100</f>
        <v>0</v>
      </c>
      <c r="N22" s="503"/>
      <c r="O22" s="312"/>
    </row>
    <row r="23" spans="1:27" s="117" customFormat="1" ht="20.100000000000001" customHeight="1">
      <c r="C23" s="312"/>
      <c r="D23" s="505"/>
      <c r="E23" s="616"/>
      <c r="F23" s="635"/>
      <c r="G23" s="632"/>
      <c r="H23" s="633"/>
      <c r="I23" s="318"/>
      <c r="J23" s="319"/>
      <c r="K23" s="320"/>
      <c r="L23" s="419"/>
      <c r="M23" s="321"/>
      <c r="N23" s="503"/>
      <c r="O23" s="312"/>
    </row>
    <row r="24" spans="1:27" s="117" customFormat="1" ht="20.100000000000001" customHeight="1">
      <c r="C24" s="312"/>
      <c r="D24" s="505"/>
      <c r="E24" s="616"/>
      <c r="F24" s="635"/>
      <c r="G24" s="632"/>
      <c r="H24" s="633"/>
      <c r="I24" s="325" t="s">
        <v>364</v>
      </c>
      <c r="J24" s="326"/>
      <c r="K24" s="326"/>
      <c r="L24" s="327"/>
      <c r="M24" s="328"/>
      <c r="N24" s="504"/>
      <c r="O24" s="312"/>
    </row>
    <row r="25" spans="1:27" s="117" customFormat="1" ht="20.100000000000001" customHeight="1">
      <c r="C25" s="312"/>
      <c r="D25" s="505"/>
      <c r="E25" s="616"/>
      <c r="F25" s="636"/>
      <c r="G25" s="335" t="s">
        <v>365</v>
      </c>
      <c r="H25" s="336"/>
      <c r="I25" s="329"/>
      <c r="J25" s="329"/>
      <c r="K25" s="329"/>
      <c r="L25" s="329"/>
      <c r="M25" s="330"/>
      <c r="N25" s="503"/>
      <c r="O25" s="312"/>
    </row>
    <row r="26" spans="1:27" s="67" customFormat="1" ht="15.75" customHeight="1">
      <c r="A26" s="66"/>
      <c r="E26" s="83"/>
      <c r="M26" s="43"/>
      <c r="N26" s="43"/>
      <c r="O26" s="43"/>
      <c r="P26" s="43"/>
      <c r="AA26" s="45"/>
    </row>
    <row r="27" spans="1:27" s="65" customFormat="1" ht="11.25">
      <c r="A27" s="116" t="s">
        <v>665</v>
      </c>
      <c r="B27" s="64"/>
      <c r="C27" s="64"/>
      <c r="D27" s="64"/>
      <c r="E27" s="82"/>
      <c r="F27" s="64"/>
      <c r="G27" s="64"/>
      <c r="H27" s="64"/>
      <c r="I27" s="64"/>
      <c r="J27" s="64"/>
      <c r="K27" s="64"/>
      <c r="L27" s="64"/>
      <c r="M27" s="48"/>
      <c r="N27" s="48"/>
      <c r="O27" s="48"/>
      <c r="P27" s="48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49"/>
    </row>
    <row r="28" spans="1:27" s="65" customFormat="1" ht="11.25">
      <c r="A28" s="116" t="s">
        <v>666</v>
      </c>
      <c r="B28" s="64"/>
      <c r="C28" s="64"/>
      <c r="D28" s="64"/>
      <c r="E28" s="82"/>
      <c r="F28" s="64"/>
      <c r="G28" s="64"/>
      <c r="H28" s="64"/>
      <c r="I28" s="64"/>
      <c r="J28" s="64"/>
      <c r="K28" s="64"/>
      <c r="L28" s="64"/>
      <c r="M28" s="48"/>
      <c r="N28" s="48"/>
      <c r="O28" s="48"/>
      <c r="P28" s="48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49"/>
    </row>
    <row r="29" spans="1:27" s="67" customFormat="1" ht="11.25">
      <c r="A29" s="66"/>
      <c r="E29" s="83"/>
      <c r="G29" s="374"/>
      <c r="H29" s="374"/>
      <c r="I29" s="374"/>
      <c r="J29" s="374"/>
      <c r="K29" s="374"/>
      <c r="L29" s="374"/>
      <c r="M29" s="375"/>
      <c r="N29" s="43"/>
      <c r="O29" s="43"/>
      <c r="P29" s="43"/>
      <c r="AA29" s="45"/>
    </row>
    <row r="30" spans="1:27" s="117" customFormat="1" ht="20.100000000000001" customHeight="1">
      <c r="C30" s="312"/>
      <c r="D30" s="505"/>
      <c r="E30" s="616" t="s">
        <v>368</v>
      </c>
      <c r="F30" s="629"/>
      <c r="G30" s="337" t="s">
        <v>363</v>
      </c>
      <c r="H30" s="338"/>
      <c r="I30" s="339"/>
      <c r="J30" s="340"/>
      <c r="K30" s="376"/>
      <c r="L30" s="341">
        <f>SUM(L31:L33)</f>
        <v>0</v>
      </c>
      <c r="M30" s="342">
        <f>nerr(L30/costs_PH_4)*100</f>
        <v>0</v>
      </c>
      <c r="N30" s="503"/>
      <c r="O30" s="312"/>
    </row>
    <row r="31" spans="1:27" s="117" customFormat="1" ht="19.5" customHeight="1">
      <c r="C31" s="312"/>
      <c r="D31" s="505"/>
      <c r="E31" s="616"/>
      <c r="F31" s="630"/>
      <c r="G31" s="632"/>
      <c r="H31" s="633"/>
      <c r="I31" s="318"/>
      <c r="J31" s="319"/>
      <c r="K31" s="320"/>
      <c r="L31" s="419"/>
      <c r="M31" s="321"/>
      <c r="N31" s="503"/>
      <c r="O31" s="312"/>
    </row>
    <row r="32" spans="1:27" s="117" customFormat="1" ht="19.5" customHeight="1">
      <c r="C32" s="312"/>
      <c r="D32" s="505"/>
      <c r="E32" s="616"/>
      <c r="F32" s="630"/>
      <c r="G32" s="632"/>
      <c r="H32" s="633"/>
      <c r="I32" s="325" t="s">
        <v>364</v>
      </c>
      <c r="J32" s="326"/>
      <c r="K32" s="326"/>
      <c r="L32" s="327"/>
      <c r="M32" s="328"/>
      <c r="N32" s="504"/>
      <c r="O32" s="312"/>
    </row>
    <row r="33" spans="1:27" s="117" customFormat="1" ht="19.5" customHeight="1">
      <c r="C33" s="312"/>
      <c r="D33" s="505"/>
      <c r="E33" s="616"/>
      <c r="F33" s="631"/>
      <c r="G33" s="335" t="s">
        <v>365</v>
      </c>
      <c r="H33" s="336"/>
      <c r="I33" s="329"/>
      <c r="J33" s="329"/>
      <c r="K33" s="329"/>
      <c r="L33" s="329"/>
      <c r="M33" s="330"/>
      <c r="N33" s="503"/>
      <c r="O33" s="312"/>
    </row>
    <row r="34" spans="1:27" ht="11.25">
      <c r="E34" s="81"/>
    </row>
    <row r="35" spans="1:27" s="65" customFormat="1" ht="11.25">
      <c r="A35" s="63" t="s">
        <v>667</v>
      </c>
      <c r="B35" s="64"/>
      <c r="C35" s="64"/>
      <c r="D35" s="64"/>
      <c r="E35" s="82"/>
      <c r="F35" s="64"/>
      <c r="G35" s="64"/>
      <c r="H35" s="64"/>
      <c r="I35" s="64"/>
      <c r="J35" s="64"/>
      <c r="K35" s="64"/>
      <c r="L35" s="64"/>
      <c r="M35" s="48"/>
      <c r="N35" s="48"/>
      <c r="O35" s="48"/>
      <c r="P35" s="48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49"/>
    </row>
    <row r="36" spans="1:27" s="67" customFormat="1" ht="11.25">
      <c r="A36" s="66"/>
      <c r="E36" s="83"/>
      <c r="M36" s="43"/>
      <c r="N36" s="43"/>
      <c r="O36" s="43"/>
      <c r="P36" s="43"/>
      <c r="AA36" s="45"/>
    </row>
    <row r="37" spans="1:27" s="306" customFormat="1" ht="20.100000000000001" customHeight="1">
      <c r="D37" s="499"/>
      <c r="E37" s="348"/>
      <c r="F37" s="361"/>
      <c r="G37" s="353"/>
      <c r="H37" s="404"/>
      <c r="I37" s="354"/>
      <c r="J37" s="355"/>
      <c r="K37" s="356"/>
      <c r="L37" s="373"/>
      <c r="M37" s="501"/>
    </row>
    <row r="40" spans="1:27" s="65" customFormat="1" ht="11.25">
      <c r="A40" s="63" t="s">
        <v>668</v>
      </c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48"/>
      <c r="N40" s="48"/>
      <c r="O40" s="48"/>
      <c r="P40" s="48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49"/>
    </row>
    <row r="41" spans="1:27" s="65" customFormat="1" ht="11.25">
      <c r="A41" s="63" t="s">
        <v>669</v>
      </c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48"/>
      <c r="N41" s="48"/>
      <c r="O41" s="48"/>
      <c r="P41" s="48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49"/>
    </row>
    <row r="42" spans="1:27" s="67" customFormat="1" ht="11.25">
      <c r="A42" s="66"/>
      <c r="M42" s="43"/>
      <c r="N42" s="43"/>
      <c r="O42" s="43"/>
      <c r="P42" s="43"/>
      <c r="AA42" s="45"/>
    </row>
    <row r="43" spans="1:27" s="56" customFormat="1" ht="19.5" customHeight="1">
      <c r="A43" s="53"/>
      <c r="B43" s="54"/>
      <c r="C43" s="55"/>
      <c r="D43" s="536"/>
      <c r="E43" s="652"/>
      <c r="F43" s="377"/>
      <c r="G43" s="378"/>
      <c r="H43" s="534"/>
      <c r="I43" s="68"/>
    </row>
    <row r="44" spans="1:27" s="56" customFormat="1" ht="19.5" customHeight="1">
      <c r="A44" s="53"/>
      <c r="B44" s="54"/>
      <c r="C44" s="55"/>
      <c r="D44" s="536"/>
      <c r="E44" s="653"/>
      <c r="F44" s="408" t="s">
        <v>600</v>
      </c>
      <c r="G44" s="383"/>
      <c r="H44" s="535"/>
      <c r="I44" s="68"/>
    </row>
    <row r="46" spans="1:27" s="67" customFormat="1" ht="11.25">
      <c r="A46" s="66"/>
    </row>
    <row r="47" spans="1:27" s="65" customFormat="1" ht="11.25">
      <c r="A47" s="116" t="s">
        <v>670</v>
      </c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48"/>
      <c r="N47" s="48"/>
      <c r="O47" s="48"/>
      <c r="P47" s="48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49"/>
    </row>
    <row r="48" spans="1:27" s="67" customFormat="1" ht="11.25">
      <c r="A48" s="66"/>
      <c r="M48" s="43"/>
      <c r="N48" s="43"/>
      <c r="O48" s="43"/>
      <c r="P48" s="43"/>
      <c r="AA48" s="45"/>
    </row>
    <row r="49" spans="1:27" s="123" customFormat="1" ht="20.100000000000001" customHeight="1">
      <c r="D49" s="507"/>
      <c r="E49" s="348" t="s">
        <v>234</v>
      </c>
      <c r="F49" s="352" t="s">
        <v>671</v>
      </c>
      <c r="G49" s="371"/>
      <c r="H49" s="371"/>
      <c r="I49" s="371"/>
      <c r="J49" s="371"/>
      <c r="K49" s="371"/>
      <c r="L49" s="372"/>
      <c r="M49" s="508"/>
    </row>
    <row r="50" spans="1:27" s="123" customFormat="1" ht="20.100000000000001" customHeight="1">
      <c r="D50" s="507"/>
      <c r="E50" s="348" t="s">
        <v>362</v>
      </c>
      <c r="F50" s="349" t="str">
        <f>"Сайт"&amp;IF(strPublication="На официальном сайте организации"," организации "," ")&amp;"в сети Интернет"</f>
        <v>Сайт в сети Интернет</v>
      </c>
      <c r="G50" s="353"/>
      <c r="H50" s="404"/>
      <c r="I50" s="354"/>
      <c r="J50" s="362" t="s">
        <v>382</v>
      </c>
      <c r="K50" s="362" t="s">
        <v>382</v>
      </c>
      <c r="L50" s="373"/>
      <c r="M50" s="508"/>
    </row>
    <row r="51" spans="1:27" s="123" customFormat="1" ht="20.100000000000001" customHeight="1">
      <c r="D51" s="507"/>
      <c r="E51" s="348" t="s">
        <v>672</v>
      </c>
      <c r="F51" s="349" t="s">
        <v>561</v>
      </c>
      <c r="G51" s="353"/>
      <c r="H51" s="404"/>
      <c r="I51" s="354"/>
      <c r="J51" s="355"/>
      <c r="K51" s="356"/>
      <c r="L51" s="357" t="s">
        <v>382</v>
      </c>
      <c r="M51" s="508"/>
    </row>
    <row r="52" spans="1:27" s="67" customFormat="1" ht="11.25">
      <c r="A52" s="66"/>
      <c r="M52" s="43"/>
      <c r="N52" s="43"/>
      <c r="O52" s="43"/>
      <c r="P52" s="43"/>
      <c r="AA52" s="45"/>
    </row>
    <row r="53" spans="1:27" s="67" customFormat="1" ht="11.25">
      <c r="A53" s="66"/>
      <c r="M53" s="43"/>
      <c r="N53" s="43"/>
      <c r="O53" s="43"/>
      <c r="P53" s="43"/>
      <c r="AA53" s="45"/>
    </row>
    <row r="54" spans="1:27" s="65" customFormat="1" ht="11.25">
      <c r="A54" s="116" t="s">
        <v>673</v>
      </c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48"/>
      <c r="N54" s="48"/>
      <c r="O54" s="48"/>
      <c r="P54" s="48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49"/>
    </row>
    <row r="55" spans="1:27" s="67" customFormat="1" ht="11.25">
      <c r="A55" s="66"/>
      <c r="M55" s="43"/>
      <c r="N55" s="43"/>
      <c r="O55" s="43"/>
      <c r="P55" s="43"/>
      <c r="AA55" s="45"/>
    </row>
    <row r="56" spans="1:27" s="123" customFormat="1" ht="20.100000000000001" customHeight="1">
      <c r="D56" s="507"/>
      <c r="E56" s="348" t="s">
        <v>234</v>
      </c>
      <c r="F56" s="352" t="s">
        <v>671</v>
      </c>
      <c r="G56" s="371"/>
      <c r="H56" s="371"/>
      <c r="I56" s="371"/>
      <c r="J56" s="371"/>
      <c r="K56" s="371"/>
      <c r="L56" s="372"/>
      <c r="M56" s="508"/>
    </row>
    <row r="57" spans="1:27" s="123" customFormat="1" ht="20.100000000000001" customHeight="1">
      <c r="D57" s="507"/>
      <c r="E57" s="348" t="s">
        <v>362</v>
      </c>
      <c r="F57" s="349" t="str">
        <f>"Сайт"&amp;IF(strPublication="На официальном сайте организации"," организации "," ")&amp;"в сети Интернет"</f>
        <v>Сайт в сети Интернет</v>
      </c>
      <c r="G57" s="353"/>
      <c r="H57" s="404"/>
      <c r="I57" s="354"/>
      <c r="J57" s="362" t="s">
        <v>382</v>
      </c>
      <c r="K57" s="362" t="s">
        <v>382</v>
      </c>
      <c r="L57" s="373"/>
      <c r="M57" s="508"/>
    </row>
    <row r="58" spans="1:27" s="123" customFormat="1" ht="20.100000000000001" customHeight="1">
      <c r="D58" s="507"/>
      <c r="E58" s="348" t="s">
        <v>672</v>
      </c>
      <c r="F58" s="349" t="s">
        <v>561</v>
      </c>
      <c r="G58" s="353"/>
      <c r="H58" s="404"/>
      <c r="I58" s="354"/>
      <c r="J58" s="355"/>
      <c r="K58" s="356"/>
      <c r="L58" s="357" t="s">
        <v>382</v>
      </c>
      <c r="M58" s="508"/>
    </row>
    <row r="59" spans="1:27" s="123" customFormat="1" ht="20.100000000000001" customHeight="1">
      <c r="D59" s="507"/>
      <c r="E59" s="348" t="s">
        <v>674</v>
      </c>
      <c r="F59" s="349" t="s">
        <v>562</v>
      </c>
      <c r="G59" s="363"/>
      <c r="H59" s="404"/>
      <c r="I59" s="354"/>
      <c r="J59" s="364"/>
      <c r="K59" s="365"/>
      <c r="L59" s="539"/>
      <c r="M59" s="508"/>
    </row>
    <row r="60" spans="1:27" ht="11.25">
      <c r="H60" s="490"/>
    </row>
    <row r="61" spans="1:27" s="65" customFormat="1" ht="11.25">
      <c r="A61" s="116" t="s">
        <v>675</v>
      </c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48"/>
      <c r="N61" s="48"/>
      <c r="O61" s="48"/>
      <c r="P61" s="48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49"/>
    </row>
    <row r="62" spans="1:27" s="65" customFormat="1" ht="11.25">
      <c r="A62" s="116" t="s">
        <v>676</v>
      </c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48"/>
      <c r="N62" s="48"/>
      <c r="O62" s="48"/>
      <c r="P62" s="48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49"/>
    </row>
    <row r="64" spans="1:27" s="345" customFormat="1" ht="18.75" customHeight="1">
      <c r="E64" s="124" t="s">
        <v>553</v>
      </c>
      <c r="F64" s="125" t="s">
        <v>677</v>
      </c>
      <c r="G64" s="126"/>
      <c r="H64" s="126"/>
      <c r="I64" s="126"/>
      <c r="J64" s="126"/>
      <c r="K64" s="126"/>
    </row>
    <row r="66" spans="1:27" s="65" customFormat="1" ht="11.25">
      <c r="A66" s="116" t="s">
        <v>678</v>
      </c>
      <c r="B66" s="64"/>
      <c r="C66" s="64"/>
      <c r="D66" s="64"/>
      <c r="E66" s="82"/>
      <c r="F66" s="64"/>
      <c r="G66" s="64"/>
      <c r="H66" s="64"/>
      <c r="I66" s="64"/>
      <c r="J66" s="64"/>
      <c r="K66" s="64"/>
      <c r="L66" s="64"/>
      <c r="M66" s="48"/>
      <c r="N66" s="48"/>
      <c r="O66" s="48"/>
      <c r="P66" s="48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49"/>
    </row>
    <row r="68" spans="1:27" s="366" customFormat="1" ht="20.100000000000001" customHeight="1">
      <c r="A68" s="46"/>
      <c r="B68" s="46"/>
      <c r="C68" s="46"/>
      <c r="D68" s="537"/>
      <c r="E68" s="370"/>
      <c r="F68" s="369"/>
      <c r="G68" s="538"/>
    </row>
  </sheetData>
  <sheetProtection formatColumns="0" formatRows="0"/>
  <mergeCells count="10">
    <mergeCell ref="H23:H24"/>
    <mergeCell ref="E30:E33"/>
    <mergeCell ref="F30:F33"/>
    <mergeCell ref="G31:G32"/>
    <mergeCell ref="H31:H32"/>
    <mergeCell ref="E8:E12"/>
    <mergeCell ref="E43:E44"/>
    <mergeCell ref="E22:E25"/>
    <mergeCell ref="F22:F25"/>
    <mergeCell ref="G23:G24"/>
  </mergeCells>
  <phoneticPr fontId="8" type="noConversion"/>
  <dataValidations count="15">
    <dataValidation type="textLength" operator="lessThanOrEqual" allowBlank="1" showInputMessage="1" showErrorMessage="1" errorTitle="Ошибка" error="Допускается ввод не более 900 символов!" sqref="F68 F16 H50:H51 J51:K51 H37 F22 F4 H57:H59 K22:K23 F37 J58:K59 H23:I23 H31:I31 K30:K31 F30:F33">
      <formula1>900</formula1>
    </dataValidation>
    <dataValidation type="decimal" allowBlank="1" showInputMessage="1" showErrorMessage="1" error="Значение должно быть действительным числом" sqref="H8:H10 H4 H16">
      <formula1>-999999999</formula1>
      <formula2>999999999999</formula2>
    </dataValidation>
    <dataValidation allowBlank="1" showInputMessage="1" showErrorMessage="1" prompt="Выберите значение из календаря, выполнив двойной щелчок левой кнопки мыши по ячейке." sqref="I50:I51 I57:I59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L37 L59 L50 L57">
      <formula1>900</formula1>
    </dataValidation>
    <dataValidation type="textLength" operator="equal" showInputMessage="1" showErrorMessage="1" errorTitle="Выбор муниципального образования" error="Для данного муниципального района отсутствуют муниципальные образования или Вы ввели некорректное наименование муниципального района!" sqref="F43">
      <formula1>0</formula1>
    </dataValidation>
    <dataValidation type="list" showInputMessage="1" showErrorMessage="1" errorTitle="Выбор муниципального района" error="Выберите наименование муниципального района из списка" prompt="Выберите значение из списка" sqref="E43">
      <formula1>MR_LIST</formula1>
    </dataValidation>
    <dataValidation type="decimal" allowBlank="1" showErrorMessage="1" errorTitle="Ошибка" error="Допускается ввод только неотрицательных чисел!" sqref="L23 J22:J23 L31 J30:J31">
      <formula1>0</formula1>
      <formula2>9.99999999999999E+23</formula2>
    </dataValidation>
    <dataValidation type="list" allowBlank="1" showErrorMessage="1" errorTitle="Ошибка" error="Выберите значение из списка" sqref="G23:G24 G31:G32">
      <formula1>kind_of_purchase_method</formula1>
    </dataValidation>
    <dataValidation type="list" allowBlank="1" showInputMessage="1" showErrorMessage="1" errorTitle="Ошибка" error="Выберите значение из списка" prompt="Выберите значение из списка" sqref="G50:G51 G57:G59 G37">
      <formula1>kind_of_name_source</formula1>
    </dataValidation>
    <dataValidation type="list" allowBlank="1" showInputMessage="1" showErrorMessage="1" error="Выберите значение из списка" prompt="Выберите значение из списка" sqref="F8">
      <formula1>kind_of_fuels</formula1>
    </dataValidation>
    <dataValidation type="list" allowBlank="1" showInputMessage="1" showErrorMessage="1" errorTitle="Внимание" error="Выберите значение из списка" prompt="Выберите значение из списка" sqref="H12">
      <formula1>kind_of_purchase_method</formula1>
    </dataValidation>
    <dataValidation type="decimal" allowBlank="1" showInputMessage="1" showErrorMessage="1" sqref="H11">
      <formula1>-999999999</formula1>
      <formula2>999999999999</formula2>
    </dataValidation>
    <dataValidation type="textLength" operator="lessThanOrEqual" allowBlank="1" showInputMessage="1" showErrorMessage="1" errorTitle="Ошибка" error="Допускается ввод не более 900 символов!" sqref="G10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J3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K37">
      <formula1>900</formula1>
    </dataValidation>
  </dataValidations>
  <hyperlinks>
    <hyperlink ref="I24" location="'ХВС показатели (2)(другое)'!A1" tooltip="Добавить запись" display="Добавить запись"/>
    <hyperlink ref="G25" location="'ХВС показатели (2)(другое)'!A1" tooltip="Добавить способ" display="Добавить запись"/>
    <hyperlink ref="I32" location="'ХВС показатели (2)(другое)'!A1" tooltip="Добавить запись" display="Добавить запись"/>
    <hyperlink ref="G33" location="'ХВС показатели (2)(другое)'!A1" tooltip="Добавить способ" display="Добавить запись"/>
    <hyperlink ref="F44" location="'Титульный'!A1" tooltip="Добавить МО" display="Добавить МО"/>
  </hyperlinks>
  <pageMargins left="0.75" right="0.75" top="1" bottom="1" header="0.5" footer="0.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B17"/>
  <sheetViews>
    <sheetView showGridLines="0" workbookViewId="0"/>
  </sheetViews>
  <sheetFormatPr defaultRowHeight="15"/>
  <cols>
    <col min="2" max="2" width="87.33203125" style="263" customWidth="1"/>
  </cols>
  <sheetData>
    <row r="1" spans="2:2" s="264" customFormat="1" ht="14.25">
      <c r="B1" s="265" t="s">
        <v>642</v>
      </c>
    </row>
    <row r="2" spans="2:2">
      <c r="B2" s="242" t="s">
        <v>643</v>
      </c>
    </row>
    <row r="3" spans="2:2" ht="25.5">
      <c r="B3" s="242" t="str">
        <f>IF(TSphere = "ТБО", "Перечислите все муниципальные районы, в которых организация осуществляет услуги по утилизации (захоронению) твердых бытовых отходов", "В случае, если тариф не дифференцируется по системам "&amp;IF(TSphere = "ТС","теплоснабжения","коммунальной инфраструктуры")&amp;", перечислите все муниципальные районы, в которых организация осуществляет услуги " &amp;TSphere_full)</f>
        <v>В случае, если тариф не дифференцируется по системам коммунальной инфраструктуры, перечислите все муниципальные районы, в которых организация осуществляет услуги холодного водоснабжения</v>
      </c>
    </row>
    <row r="4" spans="2:2" ht="25.5">
      <c r="B4" s="242" t="str">
        <f>IF(TSphere = "ТБО", "Перечислите все муниципальные образования, в которых организация осуществляет услуги по утилизации (захоронению) твердых бытовых отходов", "В случае, если тариф не дифференцируется по системам "&amp;IF(TSphere = "ТС","теплоснабжения","коммунальной инфраструктуры")&amp;", перечислите все муниципальные образования, в которых организация осуществляет услуги " &amp;TSphere_full)</f>
        <v>В случае, если тариф не дифференцируется по системам коммунальной инфраструктуры, перечислите все муниципальные образования, в которых организация осуществляет услуги холодного водоснабжения</v>
      </c>
    </row>
    <row r="5" spans="2:2">
      <c r="B5" s="242" t="s">
        <v>644</v>
      </c>
    </row>
    <row r="6" spans="2:2" ht="25.5">
      <c r="B6" s="242" t="str">
        <f>"В случае, если тариф не дифференцируется по системам "&amp;IF(TSphere = "ТС","теплоснабжения","коммунальной инфраструктуры")&amp;", укажите ""1"".
Выберите значение из списка, указав очередной условный порядковый номер системы "&amp;IF(TSphere = "ТС","теплоснабжения","коммунальной инфраструктуры")</f>
        <v>В случае, если тариф не дифференцируется по системам коммунальной инфраструктуры, укажите "1".
Выберите значение из списка, указав очередной условный порядковый номер системы коммунальной инфраструктуры</v>
      </c>
    </row>
    <row r="7" spans="2:2" ht="51">
      <c r="B7" s="242" t="s">
        <v>645</v>
      </c>
    </row>
    <row r="8" spans="2:2">
      <c r="B8" s="242" t="s">
        <v>646</v>
      </c>
    </row>
    <row r="9" spans="2:2">
      <c r="B9" s="242" t="s">
        <v>647</v>
      </c>
    </row>
    <row r="10" spans="2:2">
      <c r="B10" s="242" t="s">
        <v>648</v>
      </c>
    </row>
    <row r="11" spans="2:2">
      <c r="B11" s="242" t="s">
        <v>649</v>
      </c>
    </row>
    <row r="12" spans="2:2" ht="51">
      <c r="B12" s="242" t="s">
        <v>650</v>
      </c>
    </row>
    <row r="13" spans="2:2">
      <c r="B13" s="242" t="s">
        <v>651</v>
      </c>
    </row>
    <row r="14" spans="2:2" s="264" customFormat="1" ht="14.25">
      <c r="B14" s="265" t="s">
        <v>652</v>
      </c>
    </row>
    <row r="15" spans="2:2" ht="25.5">
      <c r="B15" s="242" t="s">
        <v>653</v>
      </c>
    </row>
    <row r="16" spans="2:2" s="264" customFormat="1" ht="14.25">
      <c r="B16" s="265" t="s">
        <v>654</v>
      </c>
    </row>
    <row r="17" spans="2:2" ht="25.5">
      <c r="B17" s="242" t="s">
        <v>655</v>
      </c>
    </row>
  </sheetData>
  <phoneticPr fontId="8" type="noConversion"/>
  <pageMargins left="0.75" right="0.75" top="1" bottom="1" header="0.5" footer="0.5"/>
  <pageSetup paperSize="9" orientation="portrait" horizontalDpi="200" verticalDpi="2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org">
    <tabColor indexed="47"/>
  </sheetPr>
  <dimension ref="A1:H1"/>
  <sheetViews>
    <sheetView showGridLines="0" workbookViewId="0"/>
  </sheetViews>
  <sheetFormatPr defaultColWidth="9.109375" defaultRowHeight="11.25"/>
  <cols>
    <col min="1" max="1" width="9.109375" style="2" customWidth="1"/>
    <col min="2" max="2" width="35.109375" style="2" bestFit="1" customWidth="1"/>
    <col min="3" max="3" width="10.109375" style="2" bestFit="1" customWidth="1"/>
    <col min="4" max="4" width="43.44140625" style="2" bestFit="1" customWidth="1"/>
    <col min="5" max="5" width="11" style="2" bestFit="1" customWidth="1"/>
    <col min="6" max="6" width="10" style="2" bestFit="1" customWidth="1"/>
    <col min="7" max="7" width="45.88671875" style="2" bestFit="1" customWidth="1"/>
    <col min="8" max="8" width="9.109375" style="2" customWidth="1"/>
    <col min="9" max="16384" width="9.109375" style="2"/>
  </cols>
  <sheetData>
    <row r="1" spans="1:8">
      <c r="A1" s="2" t="s">
        <v>185</v>
      </c>
      <c r="B1" s="2" t="s">
        <v>181</v>
      </c>
      <c r="C1" s="2" t="s">
        <v>182</v>
      </c>
      <c r="D1" s="2" t="s">
        <v>186</v>
      </c>
      <c r="E1" s="2" t="s">
        <v>187</v>
      </c>
      <c r="F1" s="2" t="s">
        <v>188</v>
      </c>
      <c r="G1" s="2" t="s">
        <v>189</v>
      </c>
      <c r="H1" s="2" t="s">
        <v>190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horizontalDpi="200" verticalDpi="2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erlink">
    <tabColor indexed="47"/>
  </sheetPr>
  <dimension ref="A1"/>
  <sheetViews>
    <sheetView showGridLines="0" workbookViewId="0"/>
  </sheetViews>
  <sheetFormatPr defaultColWidth="9.109375" defaultRowHeight="15"/>
  <cols>
    <col min="1" max="1" width="9.109375" style="3" customWidth="1"/>
    <col min="2" max="16384" width="9.109375" style="3"/>
  </cols>
  <sheetData/>
  <sheetProtection formatColumns="0" formatRows="0"/>
  <phoneticPr fontId="22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ange">
    <tabColor indexed="47"/>
  </sheetPr>
  <dimension ref="A1"/>
  <sheetViews>
    <sheetView showGridLines="0" workbookViewId="0"/>
  </sheetViews>
  <sheetFormatPr defaultColWidth="9.109375" defaultRowHeight="11.25"/>
  <cols>
    <col min="1" max="1" width="9.109375" style="44" customWidth="1"/>
    <col min="2" max="16384" width="9.109375" style="44"/>
  </cols>
  <sheetData/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itleSheetHeaders">
    <tabColor indexed="47"/>
  </sheetPr>
  <dimension ref="A1"/>
  <sheetViews>
    <sheetView showGridLines="0" workbookViewId="0"/>
  </sheetViews>
  <sheetFormatPr defaultColWidth="9.109375" defaultRowHeight="11.25"/>
  <cols>
    <col min="1" max="1" width="9.109375" style="44" customWidth="1"/>
    <col min="2" max="16384" width="9.109375" style="44"/>
  </cols>
  <sheetData/>
  <phoneticPr fontId="8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workbookViewId="0"/>
  </sheetViews>
  <sheetFormatPr defaultColWidth="9.109375" defaultRowHeight="11.25"/>
  <cols>
    <col min="1" max="1" width="9.109375" style="44" customWidth="1"/>
    <col min="2" max="16384" width="9.109375" style="44"/>
  </cols>
  <sheetData/>
  <phoneticPr fontId="8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workbookViewId="0"/>
  </sheetViews>
  <sheetFormatPr defaultColWidth="9.109375" defaultRowHeight="11.25"/>
  <cols>
    <col min="1" max="1" width="9.109375" style="44" customWidth="1"/>
    <col min="2" max="16384" width="9.109375" style="44"/>
  </cols>
  <sheetData/>
  <phoneticPr fontId="8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Old00">
    <tabColor indexed="47"/>
  </sheetPr>
  <dimension ref="C1:BE72"/>
  <sheetViews>
    <sheetView showGridLines="0" workbookViewId="0"/>
  </sheetViews>
  <sheetFormatPr defaultColWidth="9.109375" defaultRowHeight="11.25"/>
  <cols>
    <col min="1" max="1" width="5.88671875" style="11" customWidth="1"/>
    <col min="2" max="2" width="3" style="11" customWidth="1"/>
    <col min="3" max="3" width="11.33203125" style="7" customWidth="1"/>
    <col min="4" max="4" width="6.44140625" style="8" customWidth="1"/>
    <col min="5" max="5" width="32.88671875" style="8" customWidth="1"/>
    <col min="6" max="6" width="19.44140625" style="8" customWidth="1"/>
    <col min="7" max="7" width="13.44140625" style="8" customWidth="1"/>
    <col min="8" max="8" width="40.88671875" style="8" customWidth="1"/>
    <col min="9" max="9" width="17.44140625" style="8" customWidth="1"/>
    <col min="10" max="10" width="10.44140625" style="8" customWidth="1"/>
    <col min="11" max="11" width="30.33203125" style="8" customWidth="1"/>
    <col min="12" max="12" width="3" style="8" customWidth="1"/>
    <col min="13" max="13" width="9.109375" style="8" customWidth="1"/>
    <col min="14" max="16" width="5.109375" style="8" customWidth="1"/>
    <col min="17" max="47" width="9.109375" style="8" customWidth="1"/>
    <col min="48" max="48" width="15" style="10" customWidth="1"/>
    <col min="49" max="49" width="39.88671875" style="10" customWidth="1"/>
    <col min="50" max="50" width="23.44140625" style="10" customWidth="1"/>
    <col min="51" max="51" width="55.6640625" style="10" customWidth="1"/>
    <col min="52" max="52" width="34.88671875" style="10" customWidth="1"/>
    <col min="53" max="53" width="22.44140625" style="10" customWidth="1"/>
    <col min="54" max="54" width="18.88671875" style="10" customWidth="1"/>
    <col min="55" max="55" width="23.44140625" style="10" customWidth="1"/>
    <col min="56" max="56" width="23.33203125" style="10" customWidth="1"/>
    <col min="57" max="57" width="28.88671875" style="11" customWidth="1"/>
    <col min="58" max="58" width="9.109375" style="11" customWidth="1"/>
    <col min="59" max="16384" width="9.109375" style="11"/>
  </cols>
  <sheetData>
    <row r="1" spans="3:57" ht="15" customHeight="1">
      <c r="AV1" s="9" t="s">
        <v>191</v>
      </c>
      <c r="AW1" s="9" t="s">
        <v>192</v>
      </c>
      <c r="AX1" s="9" t="s">
        <v>193</v>
      </c>
      <c r="AY1" s="9" t="s">
        <v>194</v>
      </c>
      <c r="AZ1" s="9" t="s">
        <v>195</v>
      </c>
      <c r="BA1" s="10" t="s">
        <v>196</v>
      </c>
      <c r="BB1" s="9" t="s">
        <v>197</v>
      </c>
      <c r="BC1" s="9" t="s">
        <v>198</v>
      </c>
      <c r="BD1" s="9" t="s">
        <v>199</v>
      </c>
      <c r="BE1" s="9" t="s">
        <v>200</v>
      </c>
    </row>
    <row r="2" spans="3:57" ht="12.75" customHeight="1">
      <c r="AV2" s="10" t="s">
        <v>201</v>
      </c>
      <c r="AW2" s="12" t="s">
        <v>193</v>
      </c>
      <c r="AX2" s="10" t="s">
        <v>202</v>
      </c>
      <c r="AY2" s="10" t="s">
        <v>202</v>
      </c>
      <c r="AZ2" s="10" t="s">
        <v>202</v>
      </c>
      <c r="BA2" s="10" t="s">
        <v>202</v>
      </c>
      <c r="BB2" s="10" t="s">
        <v>202</v>
      </c>
      <c r="BC2" s="10" t="s">
        <v>202</v>
      </c>
      <c r="BD2" s="10" t="s">
        <v>202</v>
      </c>
      <c r="BE2" s="10" t="s">
        <v>202</v>
      </c>
    </row>
    <row r="3" spans="3:57" ht="12" customHeight="1">
      <c r="C3" s="13"/>
      <c r="D3" s="14"/>
      <c r="E3" s="14"/>
      <c r="F3" s="14"/>
      <c r="G3" s="14"/>
      <c r="H3" s="14"/>
      <c r="I3" s="14"/>
      <c r="J3" s="14"/>
      <c r="K3" s="14"/>
      <c r="L3" s="15"/>
      <c r="AV3" s="10" t="s">
        <v>203</v>
      </c>
      <c r="AW3" s="12" t="s">
        <v>195</v>
      </c>
      <c r="AX3" s="10" t="s">
        <v>204</v>
      </c>
      <c r="AY3" s="10" t="s">
        <v>205</v>
      </c>
      <c r="AZ3" s="10" t="s">
        <v>206</v>
      </c>
      <c r="BA3" s="10" t="s">
        <v>207</v>
      </c>
      <c r="BB3" s="10" t="s">
        <v>208</v>
      </c>
      <c r="BC3" s="10" t="s">
        <v>209</v>
      </c>
      <c r="BD3" s="10" t="s">
        <v>210</v>
      </c>
      <c r="BE3" s="10" t="s">
        <v>211</v>
      </c>
    </row>
    <row r="4" spans="3:57">
      <c r="C4" s="16"/>
      <c r="D4" s="657" t="s">
        <v>212</v>
      </c>
      <c r="E4" s="658"/>
      <c r="F4" s="658"/>
      <c r="G4" s="658"/>
      <c r="H4" s="658"/>
      <c r="I4" s="658"/>
      <c r="J4" s="658"/>
      <c r="K4" s="659"/>
      <c r="L4" s="17"/>
      <c r="AV4" s="10" t="s">
        <v>213</v>
      </c>
      <c r="AW4" s="12" t="s">
        <v>196</v>
      </c>
      <c r="AX4" s="10" t="s">
        <v>214</v>
      </c>
      <c r="AY4" s="10" t="s">
        <v>215</v>
      </c>
      <c r="AZ4" s="10" t="s">
        <v>216</v>
      </c>
      <c r="BA4" s="10" t="s">
        <v>217</v>
      </c>
      <c r="BB4" s="10" t="s">
        <v>218</v>
      </c>
      <c r="BC4" s="10" t="s">
        <v>219</v>
      </c>
      <c r="BD4" s="10" t="s">
        <v>220</v>
      </c>
      <c r="BE4" s="10" t="s">
        <v>221</v>
      </c>
    </row>
    <row r="5" spans="3:57">
      <c r="C5" s="16"/>
      <c r="D5" s="18"/>
      <c r="E5" s="18"/>
      <c r="F5" s="18"/>
      <c r="G5" s="18"/>
      <c r="H5" s="18"/>
      <c r="I5" s="18"/>
      <c r="J5" s="18"/>
      <c r="K5" s="18"/>
      <c r="L5" s="17"/>
      <c r="AV5" s="10" t="s">
        <v>222</v>
      </c>
      <c r="AW5" s="12" t="s">
        <v>197</v>
      </c>
      <c r="AX5" s="10" t="s">
        <v>223</v>
      </c>
      <c r="AY5" s="10" t="s">
        <v>224</v>
      </c>
      <c r="AZ5" s="10" t="s">
        <v>225</v>
      </c>
      <c r="BB5" s="10" t="s">
        <v>226</v>
      </c>
      <c r="BC5" s="10" t="s">
        <v>227</v>
      </c>
      <c r="BE5" s="10" t="s">
        <v>228</v>
      </c>
    </row>
    <row r="6" spans="3:57">
      <c r="C6" s="16"/>
      <c r="D6" s="664" t="s">
        <v>229</v>
      </c>
      <c r="E6" s="665"/>
      <c r="F6" s="665"/>
      <c r="G6" s="665"/>
      <c r="H6" s="665"/>
      <c r="I6" s="665"/>
      <c r="J6" s="665"/>
      <c r="K6" s="666"/>
      <c r="L6" s="17"/>
      <c r="AV6" s="10" t="s">
        <v>230</v>
      </c>
      <c r="AW6" s="12" t="s">
        <v>198</v>
      </c>
      <c r="AX6" s="10" t="s">
        <v>231</v>
      </c>
      <c r="AY6" s="10" t="s">
        <v>232</v>
      </c>
      <c r="BB6" s="10" t="s">
        <v>233</v>
      </c>
    </row>
    <row r="7" spans="3:57">
      <c r="C7" s="16"/>
      <c r="D7" s="19" t="s">
        <v>234</v>
      </c>
      <c r="E7" s="20" t="s">
        <v>235</v>
      </c>
      <c r="F7" s="662"/>
      <c r="G7" s="662"/>
      <c r="H7" s="662"/>
      <c r="I7" s="662"/>
      <c r="J7" s="662"/>
      <c r="K7" s="663"/>
      <c r="L7" s="17"/>
      <c r="AV7" s="10" t="s">
        <v>236</v>
      </c>
      <c r="AW7" s="12" t="s">
        <v>199</v>
      </c>
      <c r="AX7" s="10" t="s">
        <v>237</v>
      </c>
      <c r="AY7" s="10" t="s">
        <v>238</v>
      </c>
    </row>
    <row r="8" spans="3:57" ht="29.25" customHeight="1">
      <c r="C8" s="16"/>
      <c r="D8" s="19" t="s">
        <v>239</v>
      </c>
      <c r="E8" s="21" t="s">
        <v>240</v>
      </c>
      <c r="F8" s="662"/>
      <c r="G8" s="662"/>
      <c r="H8" s="662"/>
      <c r="I8" s="662"/>
      <c r="J8" s="662"/>
      <c r="K8" s="663"/>
      <c r="L8" s="17"/>
      <c r="AV8" s="10" t="s">
        <v>241</v>
      </c>
      <c r="AW8" s="12" t="s">
        <v>194</v>
      </c>
      <c r="AX8" s="10" t="s">
        <v>242</v>
      </c>
      <c r="AY8" s="10" t="s">
        <v>243</v>
      </c>
    </row>
    <row r="9" spans="3:57" ht="29.25" customHeight="1">
      <c r="C9" s="16"/>
      <c r="D9" s="19" t="s">
        <v>244</v>
      </c>
      <c r="E9" s="21" t="s">
        <v>245</v>
      </c>
      <c r="F9" s="662"/>
      <c r="G9" s="662"/>
      <c r="H9" s="662"/>
      <c r="I9" s="662"/>
      <c r="J9" s="662"/>
      <c r="K9" s="663"/>
      <c r="L9" s="17"/>
      <c r="AV9" s="10" t="s">
        <v>246</v>
      </c>
      <c r="AW9" s="12" t="s">
        <v>200</v>
      </c>
      <c r="AX9" s="10" t="s">
        <v>247</v>
      </c>
      <c r="AY9" s="10" t="s">
        <v>248</v>
      </c>
    </row>
    <row r="10" spans="3:57">
      <c r="C10" s="16"/>
      <c r="D10" s="19" t="s">
        <v>249</v>
      </c>
      <c r="E10" s="20" t="s">
        <v>250</v>
      </c>
      <c r="F10" s="660"/>
      <c r="G10" s="660"/>
      <c r="H10" s="660"/>
      <c r="I10" s="660"/>
      <c r="J10" s="660"/>
      <c r="K10" s="661"/>
      <c r="L10" s="17"/>
      <c r="AX10" s="10" t="s">
        <v>251</v>
      </c>
      <c r="AY10" s="10" t="s">
        <v>252</v>
      </c>
    </row>
    <row r="11" spans="3:57">
      <c r="C11" s="16"/>
      <c r="D11" s="19" t="s">
        <v>253</v>
      </c>
      <c r="E11" s="20" t="s">
        <v>254</v>
      </c>
      <c r="F11" s="660"/>
      <c r="G11" s="660"/>
      <c r="H11" s="660"/>
      <c r="I11" s="660"/>
      <c r="J11" s="660"/>
      <c r="K11" s="661"/>
      <c r="L11" s="17"/>
      <c r="N11" s="22"/>
      <c r="AX11" s="10" t="s">
        <v>255</v>
      </c>
      <c r="AY11" s="10" t="s">
        <v>256</v>
      </c>
    </row>
    <row r="12" spans="3:57">
      <c r="C12" s="16"/>
      <c r="D12" s="19" t="s">
        <v>257</v>
      </c>
      <c r="E12" s="21" t="s">
        <v>258</v>
      </c>
      <c r="F12" s="660"/>
      <c r="G12" s="660"/>
      <c r="H12" s="660"/>
      <c r="I12" s="660"/>
      <c r="J12" s="660"/>
      <c r="K12" s="661"/>
      <c r="L12" s="17"/>
      <c r="N12" s="22"/>
      <c r="AX12" s="10" t="s">
        <v>259</v>
      </c>
      <c r="AY12" s="10" t="s">
        <v>260</v>
      </c>
    </row>
    <row r="13" spans="3:57">
      <c r="C13" s="16"/>
      <c r="D13" s="19" t="s">
        <v>261</v>
      </c>
      <c r="E13" s="20" t="s">
        <v>262</v>
      </c>
      <c r="F13" s="660"/>
      <c r="G13" s="660"/>
      <c r="H13" s="660"/>
      <c r="I13" s="660"/>
      <c r="J13" s="660"/>
      <c r="K13" s="661"/>
      <c r="L13" s="17"/>
      <c r="N13" s="22"/>
      <c r="AY13" s="10" t="s">
        <v>263</v>
      </c>
    </row>
    <row r="14" spans="3:57" ht="29.25" customHeight="1">
      <c r="C14" s="16"/>
      <c r="D14" s="19" t="s">
        <v>264</v>
      </c>
      <c r="E14" s="20" t="s">
        <v>265</v>
      </c>
      <c r="F14" s="660"/>
      <c r="G14" s="660"/>
      <c r="H14" s="660"/>
      <c r="I14" s="660"/>
      <c r="J14" s="660"/>
      <c r="K14" s="661"/>
      <c r="L14" s="17"/>
      <c r="N14" s="22"/>
      <c r="AY14" s="10" t="s">
        <v>266</v>
      </c>
    </row>
    <row r="15" spans="3:57" ht="21.75" customHeight="1">
      <c r="C15" s="16"/>
      <c r="D15" s="19" t="s">
        <v>267</v>
      </c>
      <c r="E15" s="20" t="s">
        <v>268</v>
      </c>
      <c r="F15" s="41"/>
      <c r="G15" s="667" t="s">
        <v>269</v>
      </c>
      <c r="H15" s="667"/>
      <c r="I15" s="667"/>
      <c r="J15" s="667"/>
      <c r="K15" s="6"/>
      <c r="L15" s="17"/>
      <c r="N15" s="22"/>
      <c r="AY15" s="10" t="s">
        <v>270</v>
      </c>
    </row>
    <row r="16" spans="3:57">
      <c r="C16" s="16"/>
      <c r="D16" s="24" t="s">
        <v>271</v>
      </c>
      <c r="E16" s="25" t="s">
        <v>272</v>
      </c>
      <c r="F16" s="668"/>
      <c r="G16" s="668"/>
      <c r="H16" s="668"/>
      <c r="I16" s="668"/>
      <c r="J16" s="668"/>
      <c r="K16" s="669"/>
      <c r="L16" s="17"/>
      <c r="N16" s="22"/>
      <c r="AY16" s="10" t="s">
        <v>273</v>
      </c>
    </row>
    <row r="17" spans="3:51">
      <c r="C17" s="16"/>
      <c r="D17" s="18"/>
      <c r="E17" s="18"/>
      <c r="F17" s="18"/>
      <c r="G17" s="18"/>
      <c r="H17" s="18"/>
      <c r="I17" s="18"/>
      <c r="J17" s="18"/>
      <c r="K17" s="18"/>
      <c r="L17" s="17"/>
      <c r="AY17" s="10" t="s">
        <v>274</v>
      </c>
    </row>
    <row r="18" spans="3:51">
      <c r="C18" s="16"/>
      <c r="D18" s="664" t="s">
        <v>275</v>
      </c>
      <c r="E18" s="665"/>
      <c r="F18" s="665"/>
      <c r="G18" s="665"/>
      <c r="H18" s="665"/>
      <c r="I18" s="665"/>
      <c r="J18" s="665"/>
      <c r="K18" s="666"/>
      <c r="L18" s="17"/>
      <c r="N18" s="22"/>
    </row>
    <row r="19" spans="3:51">
      <c r="C19" s="16"/>
      <c r="D19" s="19" t="s">
        <v>276</v>
      </c>
      <c r="E19" s="20" t="s">
        <v>277</v>
      </c>
      <c r="F19" s="660"/>
      <c r="G19" s="660"/>
      <c r="H19" s="660"/>
      <c r="I19" s="660"/>
      <c r="J19" s="660"/>
      <c r="K19" s="661"/>
      <c r="L19" s="17"/>
      <c r="N19" s="22"/>
    </row>
    <row r="20" spans="3:51">
      <c r="C20" s="16"/>
      <c r="D20" s="19" t="s">
        <v>278</v>
      </c>
      <c r="E20" s="26" t="s">
        <v>279</v>
      </c>
      <c r="F20" s="662"/>
      <c r="G20" s="662"/>
      <c r="H20" s="662"/>
      <c r="I20" s="662"/>
      <c r="J20" s="662"/>
      <c r="K20" s="663"/>
      <c r="L20" s="17"/>
      <c r="N20" s="22"/>
    </row>
    <row r="21" spans="3:51">
      <c r="C21" s="16"/>
      <c r="D21" s="19" t="s">
        <v>280</v>
      </c>
      <c r="E21" s="26" t="s">
        <v>281</v>
      </c>
      <c r="F21" s="662"/>
      <c r="G21" s="662"/>
      <c r="H21" s="662"/>
      <c r="I21" s="662"/>
      <c r="J21" s="662"/>
      <c r="K21" s="663"/>
      <c r="L21" s="17"/>
      <c r="N21" s="22"/>
    </row>
    <row r="22" spans="3:51">
      <c r="C22" s="16"/>
      <c r="D22" s="19" t="s">
        <v>282</v>
      </c>
      <c r="E22" s="26" t="s">
        <v>283</v>
      </c>
      <c r="F22" s="662"/>
      <c r="G22" s="662"/>
      <c r="H22" s="662"/>
      <c r="I22" s="662"/>
      <c r="J22" s="662"/>
      <c r="K22" s="663"/>
      <c r="L22" s="17"/>
      <c r="N22" s="22"/>
    </row>
    <row r="23" spans="3:51">
      <c r="C23" s="16"/>
      <c r="D23" s="19" t="s">
        <v>284</v>
      </c>
      <c r="E23" s="26" t="s">
        <v>285</v>
      </c>
      <c r="F23" s="662"/>
      <c r="G23" s="662"/>
      <c r="H23" s="662"/>
      <c r="I23" s="662"/>
      <c r="J23" s="662"/>
      <c r="K23" s="663"/>
      <c r="L23" s="17"/>
      <c r="N23" s="22"/>
    </row>
    <row r="24" spans="3:51">
      <c r="C24" s="16"/>
      <c r="D24" s="24" t="s">
        <v>286</v>
      </c>
      <c r="E24" s="27" t="s">
        <v>287</v>
      </c>
      <c r="F24" s="668"/>
      <c r="G24" s="668"/>
      <c r="H24" s="668"/>
      <c r="I24" s="668"/>
      <c r="J24" s="668"/>
      <c r="K24" s="669"/>
      <c r="L24" s="17"/>
      <c r="N24" s="22"/>
    </row>
    <row r="25" spans="3:51">
      <c r="C25" s="16"/>
      <c r="D25" s="18"/>
      <c r="E25" s="18"/>
      <c r="F25" s="18"/>
      <c r="G25" s="18"/>
      <c r="H25" s="18"/>
      <c r="I25" s="18"/>
      <c r="J25" s="18"/>
      <c r="K25" s="18"/>
      <c r="L25" s="17"/>
      <c r="N25" s="22"/>
    </row>
    <row r="26" spans="3:51">
      <c r="C26" s="16"/>
      <c r="D26" s="674" t="s">
        <v>288</v>
      </c>
      <c r="E26" s="675"/>
      <c r="F26" s="675"/>
      <c r="G26" s="675"/>
      <c r="H26" s="675"/>
      <c r="I26" s="675"/>
      <c r="J26" s="675"/>
      <c r="K26" s="676"/>
      <c r="L26" s="17"/>
      <c r="N26" s="22"/>
    </row>
    <row r="27" spans="3:51">
      <c r="C27" s="16" t="s">
        <v>289</v>
      </c>
      <c r="D27" s="19" t="s">
        <v>290</v>
      </c>
      <c r="E27" s="26" t="s">
        <v>291</v>
      </c>
      <c r="F27" s="662"/>
      <c r="G27" s="662"/>
      <c r="H27" s="662"/>
      <c r="I27" s="662"/>
      <c r="J27" s="662"/>
      <c r="K27" s="663"/>
      <c r="L27" s="17"/>
      <c r="N27" s="22"/>
    </row>
    <row r="28" spans="3:51">
      <c r="C28" s="16" t="s">
        <v>292</v>
      </c>
      <c r="D28" s="677" t="s">
        <v>293</v>
      </c>
      <c r="E28" s="678"/>
      <c r="F28" s="678"/>
      <c r="G28" s="678"/>
      <c r="H28" s="678"/>
      <c r="I28" s="678"/>
      <c r="J28" s="678"/>
      <c r="K28" s="679"/>
      <c r="L28" s="17"/>
      <c r="M28" s="28"/>
      <c r="N28" s="22"/>
    </row>
    <row r="29" spans="3:51">
      <c r="C29" s="16"/>
      <c r="D29" s="18"/>
      <c r="E29" s="18"/>
      <c r="F29" s="18"/>
      <c r="G29" s="18"/>
      <c r="H29" s="18"/>
      <c r="I29" s="18"/>
      <c r="J29" s="18"/>
      <c r="K29" s="18"/>
      <c r="L29" s="17"/>
      <c r="N29" s="22"/>
    </row>
    <row r="30" spans="3:51">
      <c r="C30" s="16"/>
      <c r="D30" s="674" t="s">
        <v>294</v>
      </c>
      <c r="E30" s="675"/>
      <c r="F30" s="675"/>
      <c r="G30" s="675"/>
      <c r="H30" s="675"/>
      <c r="I30" s="675"/>
      <c r="J30" s="675"/>
      <c r="K30" s="676"/>
      <c r="L30" s="17"/>
      <c r="N30" s="22"/>
    </row>
    <row r="31" spans="3:51">
      <c r="C31" s="16"/>
      <c r="D31" s="29" t="s">
        <v>295</v>
      </c>
      <c r="E31" s="30" t="s">
        <v>296</v>
      </c>
      <c r="F31" s="670"/>
      <c r="G31" s="670"/>
      <c r="H31" s="670"/>
      <c r="I31" s="670"/>
      <c r="J31" s="670"/>
      <c r="K31" s="671"/>
      <c r="L31" s="17"/>
      <c r="N31" s="22"/>
    </row>
    <row r="32" spans="3:51">
      <c r="C32" s="16"/>
      <c r="D32" s="31"/>
      <c r="E32" s="32" t="s">
        <v>297</v>
      </c>
      <c r="F32" s="32" t="s">
        <v>298</v>
      </c>
      <c r="G32" s="33" t="s">
        <v>299</v>
      </c>
      <c r="H32" s="672" t="s">
        <v>300</v>
      </c>
      <c r="I32" s="672"/>
      <c r="J32" s="672"/>
      <c r="K32" s="673"/>
      <c r="L32" s="17"/>
      <c r="N32" s="22"/>
    </row>
    <row r="33" spans="3:14">
      <c r="C33" s="16" t="s">
        <v>289</v>
      </c>
      <c r="D33" s="19" t="s">
        <v>301</v>
      </c>
      <c r="E33" s="26" t="s">
        <v>302</v>
      </c>
      <c r="F33" s="42"/>
      <c r="G33" s="42"/>
      <c r="H33" s="662"/>
      <c r="I33" s="662"/>
      <c r="J33" s="662"/>
      <c r="K33" s="663"/>
      <c r="L33" s="17"/>
      <c r="N33" s="22"/>
    </row>
    <row r="34" spans="3:14">
      <c r="C34" s="16" t="s">
        <v>292</v>
      </c>
      <c r="D34" s="677" t="s">
        <v>303</v>
      </c>
      <c r="E34" s="678"/>
      <c r="F34" s="678"/>
      <c r="G34" s="678"/>
      <c r="H34" s="678"/>
      <c r="I34" s="678"/>
      <c r="J34" s="678"/>
      <c r="K34" s="679"/>
      <c r="L34" s="17"/>
      <c r="N34" s="22"/>
    </row>
    <row r="35" spans="3:14">
      <c r="C35" s="16"/>
      <c r="D35" s="18"/>
      <c r="E35" s="18"/>
      <c r="F35" s="18"/>
      <c r="G35" s="18"/>
      <c r="H35" s="18"/>
      <c r="I35" s="18"/>
      <c r="J35" s="18"/>
      <c r="K35" s="18"/>
      <c r="L35" s="17"/>
    </row>
    <row r="36" spans="3:14">
      <c r="C36" s="16"/>
      <c r="D36" s="674" t="s">
        <v>304</v>
      </c>
      <c r="E36" s="675"/>
      <c r="F36" s="675"/>
      <c r="G36" s="675"/>
      <c r="H36" s="675"/>
      <c r="I36" s="675"/>
      <c r="J36" s="675"/>
      <c r="K36" s="676"/>
      <c r="L36" s="17"/>
      <c r="N36" s="22"/>
    </row>
    <row r="37" spans="3:14" ht="24.75" customHeight="1">
      <c r="C37" s="16"/>
      <c r="D37" s="34"/>
      <c r="E37" s="23" t="s">
        <v>305</v>
      </c>
      <c r="F37" s="23" t="s">
        <v>306</v>
      </c>
      <c r="G37" s="23" t="s">
        <v>307</v>
      </c>
      <c r="H37" s="23" t="s">
        <v>308</v>
      </c>
      <c r="I37" s="691" t="s">
        <v>309</v>
      </c>
      <c r="J37" s="692"/>
      <c r="K37" s="693"/>
      <c r="L37" s="17"/>
      <c r="N37" s="22"/>
    </row>
    <row r="38" spans="3:14">
      <c r="C38" s="16" t="s">
        <v>289</v>
      </c>
      <c r="D38" s="19" t="s">
        <v>310</v>
      </c>
      <c r="E38" s="42"/>
      <c r="F38" s="42"/>
      <c r="G38" s="42"/>
      <c r="H38" s="42"/>
      <c r="I38" s="654"/>
      <c r="J38" s="655"/>
      <c r="K38" s="656"/>
      <c r="L38" s="17"/>
    </row>
    <row r="39" spans="3:14">
      <c r="C39" s="4" t="s">
        <v>311</v>
      </c>
      <c r="D39" s="19" t="s">
        <v>312</v>
      </c>
      <c r="E39" s="42"/>
      <c r="F39" s="42"/>
      <c r="G39" s="42"/>
      <c r="H39" s="42"/>
      <c r="I39" s="654"/>
      <c r="J39" s="655"/>
      <c r="K39" s="656"/>
      <c r="L39" s="17"/>
    </row>
    <row r="40" spans="3:14">
      <c r="C40" s="4" t="s">
        <v>311</v>
      </c>
      <c r="D40" s="19" t="s">
        <v>313</v>
      </c>
      <c r="E40" s="42"/>
      <c r="F40" s="42"/>
      <c r="G40" s="42"/>
      <c r="H40" s="42"/>
      <c r="I40" s="654"/>
      <c r="J40" s="655"/>
      <c r="K40" s="656"/>
      <c r="L40" s="17"/>
    </row>
    <row r="41" spans="3:14">
      <c r="C41" s="4" t="s">
        <v>311</v>
      </c>
      <c r="D41" s="19" t="s">
        <v>314</v>
      </c>
      <c r="E41" s="42"/>
      <c r="F41" s="42"/>
      <c r="G41" s="42"/>
      <c r="H41" s="42"/>
      <c r="I41" s="654"/>
      <c r="J41" s="655"/>
      <c r="K41" s="656"/>
      <c r="L41" s="17"/>
    </row>
    <row r="42" spans="3:14">
      <c r="C42" s="4" t="s">
        <v>311</v>
      </c>
      <c r="D42" s="19" t="s">
        <v>315</v>
      </c>
      <c r="E42" s="42"/>
      <c r="F42" s="42"/>
      <c r="G42" s="42"/>
      <c r="H42" s="42"/>
      <c r="I42" s="654"/>
      <c r="J42" s="655"/>
      <c r="K42" s="656"/>
      <c r="L42" s="17"/>
    </row>
    <row r="43" spans="3:14">
      <c r="C43" s="4" t="s">
        <v>311</v>
      </c>
      <c r="D43" s="19" t="s">
        <v>316</v>
      </c>
      <c r="E43" s="42"/>
      <c r="F43" s="42"/>
      <c r="G43" s="42"/>
      <c r="H43" s="42"/>
      <c r="I43" s="654"/>
      <c r="J43" s="655"/>
      <c r="K43" s="656"/>
      <c r="L43" s="17"/>
    </row>
    <row r="44" spans="3:14">
      <c r="C44" s="4" t="s">
        <v>311</v>
      </c>
      <c r="D44" s="19" t="s">
        <v>317</v>
      </c>
      <c r="E44" s="42"/>
      <c r="F44" s="42"/>
      <c r="G44" s="42"/>
      <c r="H44" s="42"/>
      <c r="I44" s="654"/>
      <c r="J44" s="655"/>
      <c r="K44" s="656"/>
      <c r="L44" s="17"/>
    </row>
    <row r="45" spans="3:14">
      <c r="C45" s="4" t="s">
        <v>311</v>
      </c>
      <c r="D45" s="19" t="s">
        <v>318</v>
      </c>
      <c r="E45" s="42"/>
      <c r="F45" s="42"/>
      <c r="G45" s="42"/>
      <c r="H45" s="42"/>
      <c r="I45" s="654"/>
      <c r="J45" s="655"/>
      <c r="K45" s="656"/>
      <c r="L45" s="17"/>
    </row>
    <row r="46" spans="3:14">
      <c r="C46" s="4" t="s">
        <v>311</v>
      </c>
      <c r="D46" s="19" t="s">
        <v>319</v>
      </c>
      <c r="E46" s="42"/>
      <c r="F46" s="42"/>
      <c r="G46" s="42"/>
      <c r="H46" s="42"/>
      <c r="I46" s="654"/>
      <c r="J46" s="655"/>
      <c r="K46" s="656"/>
      <c r="L46" s="17"/>
    </row>
    <row r="47" spans="3:14">
      <c r="C47" s="4" t="s">
        <v>311</v>
      </c>
      <c r="D47" s="19" t="s">
        <v>320</v>
      </c>
      <c r="E47" s="42"/>
      <c r="F47" s="42"/>
      <c r="G47" s="42"/>
      <c r="H47" s="42"/>
      <c r="I47" s="654"/>
      <c r="J47" s="655"/>
      <c r="K47" s="656"/>
      <c r="L47" s="17"/>
    </row>
    <row r="48" spans="3:14">
      <c r="C48" s="4" t="s">
        <v>311</v>
      </c>
      <c r="D48" s="19" t="s">
        <v>321</v>
      </c>
      <c r="E48" s="42"/>
      <c r="F48" s="42"/>
      <c r="G48" s="42"/>
      <c r="H48" s="42"/>
      <c r="I48" s="654"/>
      <c r="J48" s="655"/>
      <c r="K48" s="656"/>
      <c r="L48" s="17"/>
    </row>
    <row r="49" spans="3:14">
      <c r="C49" s="4" t="s">
        <v>311</v>
      </c>
      <c r="D49" s="19" t="s">
        <v>322</v>
      </c>
      <c r="E49" s="42"/>
      <c r="F49" s="42"/>
      <c r="G49" s="42"/>
      <c r="H49" s="42"/>
      <c r="I49" s="654"/>
      <c r="J49" s="655"/>
      <c r="K49" s="656"/>
      <c r="L49" s="17"/>
    </row>
    <row r="50" spans="3:14">
      <c r="C50" s="4" t="s">
        <v>311</v>
      </c>
      <c r="D50" s="19" t="s">
        <v>323</v>
      </c>
      <c r="E50" s="42"/>
      <c r="F50" s="42"/>
      <c r="G50" s="42"/>
      <c r="H50" s="42"/>
      <c r="I50" s="654"/>
      <c r="J50" s="655"/>
      <c r="K50" s="656"/>
      <c r="L50" s="17"/>
    </row>
    <row r="51" spans="3:14">
      <c r="C51" s="4" t="s">
        <v>311</v>
      </c>
      <c r="D51" s="19" t="s">
        <v>324</v>
      </c>
      <c r="E51" s="42"/>
      <c r="F51" s="42"/>
      <c r="G51" s="42"/>
      <c r="H51" s="42"/>
      <c r="I51" s="654"/>
      <c r="J51" s="655"/>
      <c r="K51" s="656"/>
      <c r="L51" s="17"/>
    </row>
    <row r="52" spans="3:14">
      <c r="C52" s="4" t="s">
        <v>311</v>
      </c>
      <c r="D52" s="19" t="s">
        <v>325</v>
      </c>
      <c r="E52" s="42"/>
      <c r="F52" s="42"/>
      <c r="G52" s="42"/>
      <c r="H52" s="42"/>
      <c r="I52" s="654"/>
      <c r="J52" s="655"/>
      <c r="K52" s="656"/>
      <c r="L52" s="17"/>
    </row>
    <row r="53" spans="3:14">
      <c r="C53" s="4" t="s">
        <v>311</v>
      </c>
      <c r="D53" s="19" t="s">
        <v>326</v>
      </c>
      <c r="E53" s="42"/>
      <c r="F53" s="42"/>
      <c r="G53" s="42"/>
      <c r="H53" s="42"/>
      <c r="I53" s="654"/>
      <c r="J53" s="655"/>
      <c r="K53" s="656"/>
      <c r="L53" s="17"/>
    </row>
    <row r="54" spans="3:14">
      <c r="C54" s="4" t="s">
        <v>311</v>
      </c>
      <c r="D54" s="19" t="s">
        <v>327</v>
      </c>
      <c r="E54" s="42"/>
      <c r="F54" s="42"/>
      <c r="G54" s="42"/>
      <c r="H54" s="42"/>
      <c r="I54" s="654"/>
      <c r="J54" s="655"/>
      <c r="K54" s="656"/>
      <c r="L54" s="17"/>
    </row>
    <row r="55" spans="3:14">
      <c r="C55" s="16" t="s">
        <v>292</v>
      </c>
      <c r="D55" s="677" t="s">
        <v>328</v>
      </c>
      <c r="E55" s="678"/>
      <c r="F55" s="678"/>
      <c r="G55" s="678"/>
      <c r="H55" s="678"/>
      <c r="I55" s="678"/>
      <c r="J55" s="678"/>
      <c r="K55" s="679"/>
      <c r="L55" s="17"/>
      <c r="N55" s="22"/>
    </row>
    <row r="56" spans="3:14">
      <c r="C56" s="16"/>
      <c r="D56" s="18"/>
      <c r="E56" s="18"/>
      <c r="F56" s="18"/>
      <c r="G56" s="18"/>
      <c r="H56" s="18"/>
      <c r="I56" s="18"/>
      <c r="J56" s="18"/>
      <c r="K56" s="18"/>
      <c r="L56" s="17"/>
      <c r="N56" s="22"/>
    </row>
    <row r="57" spans="3:14">
      <c r="C57" s="16"/>
      <c r="D57" s="688" t="s">
        <v>329</v>
      </c>
      <c r="E57" s="689"/>
      <c r="F57" s="689"/>
      <c r="G57" s="689"/>
      <c r="H57" s="689"/>
      <c r="I57" s="689"/>
      <c r="J57" s="689"/>
      <c r="K57" s="690"/>
      <c r="L57" s="17"/>
      <c r="N57" s="22"/>
    </row>
    <row r="58" spans="3:14" ht="22.5">
      <c r="C58" s="16"/>
      <c r="D58" s="19" t="s">
        <v>330</v>
      </c>
      <c r="E58" s="26" t="s">
        <v>331</v>
      </c>
      <c r="F58" s="682"/>
      <c r="G58" s="683"/>
      <c r="H58" s="683"/>
      <c r="I58" s="683"/>
      <c r="J58" s="683"/>
      <c r="K58" s="684"/>
      <c r="L58" s="17"/>
      <c r="N58" s="22"/>
    </row>
    <row r="59" spans="3:14">
      <c r="C59" s="16"/>
      <c r="D59" s="19" t="s">
        <v>332</v>
      </c>
      <c r="E59" s="26" t="s">
        <v>333</v>
      </c>
      <c r="F59" s="685"/>
      <c r="G59" s="686"/>
      <c r="H59" s="686"/>
      <c r="I59" s="686"/>
      <c r="J59" s="686"/>
      <c r="K59" s="687"/>
      <c r="L59" s="17"/>
      <c r="N59" s="22"/>
    </row>
    <row r="60" spans="3:14" ht="22.5">
      <c r="C60" s="16"/>
      <c r="D60" s="24" t="s">
        <v>334</v>
      </c>
      <c r="E60" s="27" t="s">
        <v>335</v>
      </c>
      <c r="F60" s="694"/>
      <c r="G60" s="695"/>
      <c r="H60" s="695"/>
      <c r="I60" s="695"/>
      <c r="J60" s="695"/>
      <c r="K60" s="696"/>
      <c r="L60" s="17"/>
      <c r="N60" s="22"/>
    </row>
    <row r="61" spans="3:14">
      <c r="C61" s="16"/>
      <c r="D61" s="18"/>
      <c r="E61" s="18"/>
      <c r="F61" s="18"/>
      <c r="G61" s="18"/>
      <c r="H61" s="18"/>
      <c r="I61" s="18"/>
      <c r="J61" s="18"/>
      <c r="K61" s="18"/>
      <c r="L61" s="17"/>
      <c r="N61" s="22"/>
    </row>
    <row r="62" spans="3:14">
      <c r="C62" s="16"/>
      <c r="D62" s="674" t="s">
        <v>336</v>
      </c>
      <c r="E62" s="675"/>
      <c r="F62" s="675"/>
      <c r="G62" s="675"/>
      <c r="H62" s="675"/>
      <c r="I62" s="675"/>
      <c r="J62" s="675"/>
      <c r="K62" s="676"/>
      <c r="L62" s="17"/>
      <c r="N62" s="22"/>
    </row>
    <row r="63" spans="3:14">
      <c r="C63" s="16"/>
      <c r="D63" s="19"/>
      <c r="E63" s="35" t="s">
        <v>337</v>
      </c>
      <c r="F63" s="680" t="s">
        <v>338</v>
      </c>
      <c r="G63" s="680"/>
      <c r="H63" s="680"/>
      <c r="I63" s="680"/>
      <c r="J63" s="680"/>
      <c r="K63" s="681"/>
      <c r="L63" s="17"/>
      <c r="N63" s="22"/>
    </row>
    <row r="64" spans="3:14">
      <c r="C64" s="16" t="s">
        <v>289</v>
      </c>
      <c r="D64" s="19" t="s">
        <v>339</v>
      </c>
      <c r="E64" s="40"/>
      <c r="F64" s="685"/>
      <c r="G64" s="686"/>
      <c r="H64" s="686"/>
      <c r="I64" s="686"/>
      <c r="J64" s="686"/>
      <c r="K64" s="687"/>
      <c r="L64" s="17"/>
      <c r="N64" s="22"/>
    </row>
    <row r="65" spans="3:14">
      <c r="C65" s="16" t="s">
        <v>292</v>
      </c>
      <c r="D65" s="677" t="s">
        <v>340</v>
      </c>
      <c r="E65" s="678"/>
      <c r="F65" s="678"/>
      <c r="G65" s="678"/>
      <c r="H65" s="678"/>
      <c r="I65" s="678"/>
      <c r="J65" s="678"/>
      <c r="K65" s="679"/>
      <c r="L65" s="17"/>
      <c r="N65" s="22"/>
    </row>
    <row r="66" spans="3:14">
      <c r="C66" s="16"/>
      <c r="D66" s="18"/>
      <c r="E66" s="18"/>
      <c r="F66" s="18"/>
      <c r="G66" s="18"/>
      <c r="H66" s="18"/>
      <c r="I66" s="18"/>
      <c r="J66" s="18"/>
      <c r="K66" s="18"/>
      <c r="L66" s="17"/>
      <c r="N66" s="22"/>
    </row>
    <row r="67" spans="3:14">
      <c r="C67" s="16"/>
      <c r="D67" s="688" t="s">
        <v>341</v>
      </c>
      <c r="E67" s="689"/>
      <c r="F67" s="689"/>
      <c r="G67" s="689"/>
      <c r="H67" s="689"/>
      <c r="I67" s="689"/>
      <c r="J67" s="689"/>
      <c r="K67" s="690"/>
      <c r="L67" s="17"/>
      <c r="N67" s="22"/>
    </row>
    <row r="68" spans="3:14" ht="52.5" customHeight="1">
      <c r="C68" s="16"/>
      <c r="D68" s="19" t="s">
        <v>342</v>
      </c>
      <c r="E68" s="26" t="s">
        <v>343</v>
      </c>
      <c r="F68" s="700"/>
      <c r="G68" s="700"/>
      <c r="H68" s="700"/>
      <c r="I68" s="700"/>
      <c r="J68" s="700"/>
      <c r="K68" s="701"/>
      <c r="L68" s="17"/>
      <c r="N68" s="22"/>
    </row>
    <row r="69" spans="3:14">
      <c r="C69" s="16"/>
      <c r="D69" s="19" t="s">
        <v>344</v>
      </c>
      <c r="E69" s="26" t="s">
        <v>345</v>
      </c>
      <c r="F69" s="697"/>
      <c r="G69" s="698"/>
      <c r="H69" s="698"/>
      <c r="I69" s="698"/>
      <c r="J69" s="698"/>
      <c r="K69" s="699"/>
      <c r="L69" s="17"/>
      <c r="N69" s="22"/>
    </row>
    <row r="70" spans="3:14">
      <c r="C70" s="16"/>
      <c r="D70" s="19" t="s">
        <v>346</v>
      </c>
      <c r="E70" s="26" t="s">
        <v>347</v>
      </c>
      <c r="F70" s="662"/>
      <c r="G70" s="662"/>
      <c r="H70" s="662"/>
      <c r="I70" s="662"/>
      <c r="J70" s="662"/>
      <c r="K70" s="663"/>
      <c r="L70" s="17"/>
      <c r="N70" s="22"/>
    </row>
    <row r="71" spans="3:14">
      <c r="C71" s="16"/>
      <c r="D71" s="24" t="s">
        <v>348</v>
      </c>
      <c r="E71" s="27" t="s">
        <v>349</v>
      </c>
      <c r="F71" s="668"/>
      <c r="G71" s="668"/>
      <c r="H71" s="668"/>
      <c r="I71" s="668"/>
      <c r="J71" s="668"/>
      <c r="K71" s="669"/>
      <c r="L71" s="17"/>
    </row>
    <row r="72" spans="3:14">
      <c r="C72" s="36"/>
      <c r="D72" s="37"/>
      <c r="E72" s="37"/>
      <c r="F72" s="37"/>
      <c r="G72" s="37"/>
      <c r="H72" s="37"/>
      <c r="I72" s="37"/>
      <c r="J72" s="37"/>
      <c r="K72" s="37"/>
      <c r="L72" s="38"/>
    </row>
  </sheetData>
  <sheetProtection formatColumns="0" formatRows="0"/>
  <mergeCells count="60">
    <mergeCell ref="D65:K65"/>
    <mergeCell ref="D62:K62"/>
    <mergeCell ref="F64:K64"/>
    <mergeCell ref="F71:K71"/>
    <mergeCell ref="F70:K70"/>
    <mergeCell ref="F69:K69"/>
    <mergeCell ref="F68:K68"/>
    <mergeCell ref="D67:K67"/>
    <mergeCell ref="D34:K34"/>
    <mergeCell ref="D55:K55"/>
    <mergeCell ref="F63:K63"/>
    <mergeCell ref="F58:K58"/>
    <mergeCell ref="F59:K59"/>
    <mergeCell ref="D57:K57"/>
    <mergeCell ref="I37:K37"/>
    <mergeCell ref="I38:K38"/>
    <mergeCell ref="F60:K60"/>
    <mergeCell ref="D36:K36"/>
    <mergeCell ref="I47:K47"/>
    <mergeCell ref="I48:K48"/>
    <mergeCell ref="I42:K42"/>
    <mergeCell ref="I39:K39"/>
    <mergeCell ref="I40:K40"/>
    <mergeCell ref="I41:K41"/>
    <mergeCell ref="F31:K31"/>
    <mergeCell ref="H32:K32"/>
    <mergeCell ref="H33:K33"/>
    <mergeCell ref="F23:K23"/>
    <mergeCell ref="F24:K24"/>
    <mergeCell ref="D30:K30"/>
    <mergeCell ref="D26:K26"/>
    <mergeCell ref="F27:K27"/>
    <mergeCell ref="D28:K28"/>
    <mergeCell ref="G15:J15"/>
    <mergeCell ref="F22:K22"/>
    <mergeCell ref="D18:K18"/>
    <mergeCell ref="F16:K16"/>
    <mergeCell ref="F19:K19"/>
    <mergeCell ref="F20:K20"/>
    <mergeCell ref="F21:K21"/>
    <mergeCell ref="D4:K4"/>
    <mergeCell ref="F13:K13"/>
    <mergeCell ref="F14:K14"/>
    <mergeCell ref="F7:K7"/>
    <mergeCell ref="F8:K8"/>
    <mergeCell ref="D6:K6"/>
    <mergeCell ref="F9:K9"/>
    <mergeCell ref="F10:K10"/>
    <mergeCell ref="F11:K11"/>
    <mergeCell ref="F12:K12"/>
    <mergeCell ref="I45:K45"/>
    <mergeCell ref="I46:K46"/>
    <mergeCell ref="I43:K43"/>
    <mergeCell ref="I44:K44"/>
    <mergeCell ref="I49:K49"/>
    <mergeCell ref="I50:K50"/>
    <mergeCell ref="I53:K53"/>
    <mergeCell ref="I54:K54"/>
    <mergeCell ref="I51:K51"/>
    <mergeCell ref="I52:K52"/>
  </mergeCells>
  <phoneticPr fontId="14" type="noConversion"/>
  <dataValidations count="9">
    <dataValidation type="list" errorStyle="warning" allowBlank="1" showInputMessage="1" showErrorMessage="1" sqref="F31:K31">
      <formula1>ps_p</formula1>
    </dataValidation>
    <dataValidation type="list" allowBlank="1" showInputMessage="1" showErrorMessage="1" sqref="F14:K14">
      <formula1>ps_geo</formula1>
    </dataValidation>
    <dataValidation type="list" errorStyle="warning" allowBlank="1" showInputMessage="1" showErrorMessage="1" sqref="F12:K12">
      <formula1>ps_ssh</formula1>
    </dataValidation>
    <dataValidation type="list" allowBlank="1" showInputMessage="1" showErrorMessage="1" sqref="F15">
      <formula1>ps_tsh</formula1>
    </dataValidation>
    <dataValidation type="list" errorStyle="warning" allowBlank="1" showInputMessage="1" showErrorMessage="1" sqref="F19:K19">
      <formula1>ps_ti</formula1>
    </dataValidation>
    <dataValidation type="list" allowBlank="1" showInputMessage="1" showErrorMessage="1" sqref="F11:K11">
      <formula1>ps_psr</formula1>
    </dataValidation>
    <dataValidation type="list" errorStyle="warning" allowBlank="1" showInputMessage="1" showErrorMessage="1" sqref="F10:K10">
      <formula1>ps_sr</formula1>
    </dataValidation>
    <dataValidation type="list" allowBlank="1" showInputMessage="1" showErrorMessage="1" sqref="F13:K13">
      <formula1>ps_z</formula1>
    </dataValidation>
    <dataValidation type="list" allowBlank="1" showInputMessage="1" showErrorMessage="1" sqref="G38 G40:G54">
      <formula1>"Готов, В разработке"</formula1>
    </dataValidation>
  </dataValidations>
  <hyperlinks>
    <hyperlink ref="D28:K28" location="Паспорт!R1C1" display="Добавить документ"/>
    <hyperlink ref="D34:K34" location="Паспорт!R1C1" display="Добавить мониторинг"/>
    <hyperlink ref="C39" location="'Паспорт'!$C$39" display="Удалить"/>
    <hyperlink ref="C40" location="'Паспорт'!$C$40" display="Удалить"/>
    <hyperlink ref="C41" location="'Паспорт'!$C$41" display="Удалить"/>
    <hyperlink ref="C42" location="'Паспорт'!$C$42" display="Удалить"/>
    <hyperlink ref="C43" location="'Паспорт'!$C$43" display="Удалить"/>
    <hyperlink ref="C44" location="'Паспорт'!$C$44" display="Удалить"/>
    <hyperlink ref="C45" location="'Паспорт'!$C$45" display="Удалить"/>
    <hyperlink ref="C46" location="'Паспорт'!$C$46" display="Удалить"/>
    <hyperlink ref="C47" location="'Паспорт'!$C$47" display="Удалить"/>
    <hyperlink ref="C48" location="'Паспорт'!$C$48" display="Удалить"/>
    <hyperlink ref="C49" location="'Паспорт'!$C$49" display="Удалить"/>
    <hyperlink ref="C50" location="'Паспорт'!$C$50" display="Удалить"/>
    <hyperlink ref="C51" location="'Паспорт'!$C$51" display="Удалить"/>
    <hyperlink ref="C52" location="'Паспорт'!$C$52" display="Удалить"/>
    <hyperlink ref="C53" location="'Паспорт'!$C$53" display="Удалить"/>
    <hyperlink ref="C54" location="'Паспорт'!$C$54" display="Удалить"/>
    <hyperlink ref="D55:K55" location="Паспорт!R1C1" display="Добавить лист"/>
    <hyperlink ref="D65:K65" location="Паспорт!R1C1" display="Добавить версию"/>
  </hyperlink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91"/>
  <sheetViews>
    <sheetView showGridLines="0" zoomScaleNormal="100" workbookViewId="0"/>
  </sheetViews>
  <sheetFormatPr defaultColWidth="9.109375" defaultRowHeight="11.25"/>
  <cols>
    <col min="1" max="1" width="2.6640625" style="208" customWidth="1"/>
    <col min="2" max="2" width="7.6640625" style="208" customWidth="1"/>
    <col min="3" max="3" width="109" style="208" customWidth="1"/>
    <col min="4" max="4" width="7.6640625" style="212" customWidth="1"/>
    <col min="5" max="5" width="2.6640625" style="208" customWidth="1"/>
    <col min="6" max="6" width="9.109375" style="208" customWidth="1"/>
    <col min="7" max="16384" width="9.109375" style="208"/>
  </cols>
  <sheetData>
    <row r="1" spans="1:11" ht="10.5" customHeight="1">
      <c r="A1" s="211"/>
    </row>
    <row r="2" spans="1:11" ht="16.5" customHeight="1">
      <c r="B2" s="92"/>
      <c r="C2" s="91"/>
      <c r="D2" s="88"/>
      <c r="E2" s="88"/>
    </row>
    <row r="3" spans="1:11" ht="33.75" customHeight="1">
      <c r="B3" s="595" t="s">
        <v>33</v>
      </c>
      <c r="C3" s="595"/>
      <c r="D3" s="213"/>
      <c r="E3" s="214"/>
      <c r="F3" s="215"/>
      <c r="G3" s="216"/>
      <c r="H3" s="217"/>
      <c r="I3" s="217"/>
      <c r="J3" s="214"/>
      <c r="K3" s="214"/>
    </row>
    <row r="4" spans="1:11" ht="6" customHeight="1">
      <c r="A4" s="187"/>
      <c r="B4" s="218"/>
      <c r="C4" s="187"/>
      <c r="D4" s="190"/>
      <c r="E4" s="187"/>
      <c r="F4" s="189"/>
      <c r="G4" s="210"/>
      <c r="H4" s="187"/>
      <c r="I4" s="187"/>
      <c r="J4" s="187"/>
      <c r="K4" s="187"/>
    </row>
    <row r="5" spans="1:11">
      <c r="A5" s="204"/>
      <c r="B5" s="205"/>
      <c r="C5" s="206"/>
      <c r="D5" s="209"/>
      <c r="E5" s="204"/>
      <c r="F5" s="207"/>
      <c r="G5" s="210"/>
    </row>
    <row r="6" spans="1:11" s="212" customFormat="1">
      <c r="A6" s="213"/>
      <c r="B6" s="223"/>
      <c r="C6" s="224" t="s">
        <v>34</v>
      </c>
      <c r="D6" s="219"/>
      <c r="E6" s="213"/>
      <c r="F6" s="225"/>
    </row>
    <row r="7" spans="1:11" s="212" customFormat="1" ht="12.75">
      <c r="A7" s="213"/>
      <c r="B7" s="223"/>
      <c r="C7" s="409"/>
      <c r="D7" s="219"/>
      <c r="E7" s="213"/>
      <c r="F7" s="225"/>
    </row>
    <row r="8" spans="1:11" s="212" customFormat="1" ht="15" customHeight="1">
      <c r="A8" s="213"/>
      <c r="B8" s="223"/>
      <c r="C8" s="540" t="s">
        <v>35</v>
      </c>
      <c r="D8" s="219"/>
      <c r="E8" s="213"/>
      <c r="F8" s="225"/>
    </row>
    <row r="9" spans="1:11" s="212" customFormat="1" ht="15" customHeight="1">
      <c r="A9" s="213"/>
      <c r="B9" s="223"/>
      <c r="C9" s="541" t="s">
        <v>36</v>
      </c>
      <c r="D9" s="219"/>
      <c r="E9" s="213"/>
      <c r="F9" s="225"/>
    </row>
    <row r="10" spans="1:11" s="212" customFormat="1" ht="30" customHeight="1">
      <c r="A10" s="213"/>
      <c r="B10" s="223"/>
      <c r="C10" s="541" t="s">
        <v>37</v>
      </c>
      <c r="D10" s="219"/>
      <c r="E10" s="213"/>
      <c r="F10" s="225"/>
    </row>
    <row r="11" spans="1:11" s="212" customFormat="1" ht="30" customHeight="1">
      <c r="A11" s="213"/>
      <c r="B11" s="223"/>
      <c r="C11" s="541" t="s">
        <v>38</v>
      </c>
      <c r="D11" s="219"/>
      <c r="E11" s="213"/>
      <c r="F11" s="225"/>
    </row>
    <row r="12" spans="1:11" s="212" customFormat="1" ht="15" customHeight="1">
      <c r="A12" s="213"/>
      <c r="B12" s="223"/>
      <c r="C12" s="541" t="s">
        <v>39</v>
      </c>
      <c r="D12" s="219"/>
      <c r="E12" s="213"/>
      <c r="F12" s="225"/>
    </row>
    <row r="13" spans="1:11" s="212" customFormat="1" ht="30" customHeight="1">
      <c r="B13" s="223"/>
      <c r="C13" s="541" t="s">
        <v>40</v>
      </c>
      <c r="D13" s="219"/>
    </row>
    <row r="14" spans="1:11" s="212" customFormat="1" ht="15" customHeight="1">
      <c r="B14" s="223"/>
      <c r="C14" s="541" t="s">
        <v>41</v>
      </c>
      <c r="D14" s="219"/>
    </row>
    <row r="15" spans="1:11" s="212" customFormat="1" ht="30" customHeight="1">
      <c r="B15" s="223"/>
      <c r="C15" s="541" t="s">
        <v>42</v>
      </c>
      <c r="D15" s="219"/>
    </row>
    <row r="16" spans="1:11" s="212" customFormat="1" ht="15" customHeight="1">
      <c r="B16" s="223"/>
      <c r="C16" s="542" t="s">
        <v>43</v>
      </c>
      <c r="D16" s="219"/>
    </row>
    <row r="17" spans="2:4" s="212" customFormat="1" ht="15" customHeight="1">
      <c r="B17" s="223"/>
      <c r="C17" s="541" t="s">
        <v>44</v>
      </c>
      <c r="D17" s="219"/>
    </row>
    <row r="18" spans="2:4" s="212" customFormat="1" ht="15" customHeight="1">
      <c r="B18" s="223"/>
      <c r="C18" s="541" t="s">
        <v>45</v>
      </c>
      <c r="D18" s="219"/>
    </row>
    <row r="19" spans="2:4" s="212" customFormat="1" ht="15" customHeight="1">
      <c r="B19" s="223"/>
      <c r="C19" s="541" t="s">
        <v>46</v>
      </c>
      <c r="D19" s="219"/>
    </row>
    <row r="20" spans="2:4" s="212" customFormat="1" ht="30" customHeight="1">
      <c r="B20" s="223"/>
      <c r="C20" s="541" t="s">
        <v>47</v>
      </c>
      <c r="D20" s="219"/>
    </row>
    <row r="21" spans="2:4" s="212" customFormat="1" ht="15" customHeight="1">
      <c r="B21" s="223"/>
      <c r="C21" s="541" t="s">
        <v>48</v>
      </c>
      <c r="D21" s="219"/>
    </row>
    <row r="22" spans="2:4" s="212" customFormat="1" ht="60" customHeight="1">
      <c r="B22" s="223"/>
      <c r="C22" s="542" t="s">
        <v>49</v>
      </c>
      <c r="D22" s="219"/>
    </row>
    <row r="23" spans="2:4" s="212" customFormat="1" ht="30" customHeight="1">
      <c r="B23" s="223"/>
      <c r="C23" s="542" t="s">
        <v>50</v>
      </c>
      <c r="D23" s="219"/>
    </row>
    <row r="24" spans="2:4" s="212" customFormat="1" ht="30" customHeight="1">
      <c r="B24" s="223"/>
      <c r="C24" s="541" t="s">
        <v>51</v>
      </c>
      <c r="D24" s="219"/>
    </row>
    <row r="25" spans="2:4" s="212" customFormat="1" ht="15" customHeight="1">
      <c r="B25" s="223"/>
      <c r="C25" s="541" t="s">
        <v>52</v>
      </c>
      <c r="D25" s="219"/>
    </row>
    <row r="26" spans="2:4" s="212" customFormat="1" ht="30" customHeight="1">
      <c r="B26" s="223"/>
      <c r="C26" s="541" t="s">
        <v>53</v>
      </c>
      <c r="D26" s="219"/>
    </row>
    <row r="27" spans="2:4" s="212" customFormat="1" ht="30" customHeight="1">
      <c r="B27" s="223"/>
      <c r="C27" s="543" t="s">
        <v>54</v>
      </c>
      <c r="D27" s="219"/>
    </row>
    <row r="28" spans="2:4" s="212" customFormat="1" ht="45" customHeight="1">
      <c r="B28" s="223"/>
      <c r="C28" s="543" t="s">
        <v>55</v>
      </c>
      <c r="D28" s="219"/>
    </row>
    <row r="29" spans="2:4" s="212" customFormat="1" ht="15" customHeight="1">
      <c r="B29" s="223"/>
      <c r="C29" s="543" t="s">
        <v>56</v>
      </c>
      <c r="D29" s="219"/>
    </row>
    <row r="30" spans="2:4" s="212" customFormat="1" ht="15" customHeight="1">
      <c r="B30" s="223"/>
      <c r="C30" s="543" t="s">
        <v>57</v>
      </c>
      <c r="D30" s="219"/>
    </row>
    <row r="31" spans="2:4" s="212" customFormat="1" ht="30" customHeight="1">
      <c r="B31" s="223"/>
      <c r="C31" s="543" t="s">
        <v>58</v>
      </c>
      <c r="D31" s="219"/>
    </row>
    <row r="32" spans="2:4" s="212" customFormat="1" ht="15" customHeight="1">
      <c r="B32" s="223"/>
      <c r="C32" s="543" t="s">
        <v>59</v>
      </c>
      <c r="D32" s="219"/>
    </row>
    <row r="33" spans="2:4" s="212" customFormat="1" ht="15" customHeight="1">
      <c r="B33" s="223"/>
      <c r="C33" s="543" t="s">
        <v>60</v>
      </c>
      <c r="D33" s="219"/>
    </row>
    <row r="34" spans="2:4" s="212" customFormat="1" ht="15" customHeight="1">
      <c r="B34" s="223"/>
      <c r="C34" s="543" t="s">
        <v>61</v>
      </c>
      <c r="D34" s="219"/>
    </row>
    <row r="35" spans="2:4" s="212" customFormat="1" ht="30" customHeight="1">
      <c r="B35" s="223"/>
      <c r="C35" s="543" t="s">
        <v>62</v>
      </c>
      <c r="D35" s="219"/>
    </row>
    <row r="36" spans="2:4" s="212" customFormat="1" ht="15" customHeight="1">
      <c r="B36" s="223"/>
      <c r="C36" s="541" t="s">
        <v>63</v>
      </c>
      <c r="D36" s="219"/>
    </row>
    <row r="37" spans="2:4" s="212" customFormat="1" ht="45" customHeight="1">
      <c r="B37" s="223"/>
      <c r="C37" s="541" t="s">
        <v>64</v>
      </c>
      <c r="D37" s="219"/>
    </row>
    <row r="38" spans="2:4" s="212" customFormat="1" ht="15" customHeight="1">
      <c r="B38" s="223"/>
      <c r="C38" s="541" t="s">
        <v>65</v>
      </c>
      <c r="D38" s="219"/>
    </row>
    <row r="39" spans="2:4" s="212" customFormat="1" ht="45" customHeight="1">
      <c r="B39" s="223"/>
      <c r="C39" s="541" t="s">
        <v>66</v>
      </c>
      <c r="D39" s="219"/>
    </row>
    <row r="40" spans="2:4" s="212" customFormat="1" ht="15" customHeight="1">
      <c r="B40" s="223"/>
      <c r="C40" s="541" t="s">
        <v>67</v>
      </c>
      <c r="D40" s="219"/>
    </row>
    <row r="41" spans="2:4" s="212" customFormat="1" ht="15" customHeight="1">
      <c r="B41" s="223"/>
      <c r="C41" s="541" t="s">
        <v>68</v>
      </c>
      <c r="D41" s="219"/>
    </row>
    <row r="42" spans="2:4" s="212" customFormat="1" ht="15" customHeight="1">
      <c r="B42" s="223"/>
      <c r="C42" s="541" t="s">
        <v>69</v>
      </c>
      <c r="D42" s="219"/>
    </row>
    <row r="43" spans="2:4" s="212" customFormat="1" ht="30" customHeight="1">
      <c r="B43" s="223"/>
      <c r="C43" s="541" t="s">
        <v>70</v>
      </c>
      <c r="D43" s="219"/>
    </row>
    <row r="44" spans="2:4" s="212" customFormat="1" ht="15" customHeight="1">
      <c r="B44" s="223"/>
      <c r="C44" s="541" t="s">
        <v>71</v>
      </c>
      <c r="D44" s="219"/>
    </row>
    <row r="45" spans="2:4" s="212" customFormat="1" ht="15" customHeight="1">
      <c r="B45" s="223"/>
      <c r="C45" s="541" t="s">
        <v>72</v>
      </c>
      <c r="D45" s="219"/>
    </row>
    <row r="46" spans="2:4" ht="15" customHeight="1">
      <c r="B46" s="223"/>
      <c r="C46" s="541" t="s">
        <v>73</v>
      </c>
      <c r="D46" s="219"/>
    </row>
    <row r="47" spans="2:4" ht="15" customHeight="1">
      <c r="B47" s="223"/>
      <c r="C47" s="541" t="s">
        <v>74</v>
      </c>
      <c r="D47" s="219"/>
    </row>
    <row r="48" spans="2:4" ht="15" customHeight="1">
      <c r="B48" s="223"/>
      <c r="C48" s="541" t="s">
        <v>75</v>
      </c>
      <c r="D48" s="219"/>
    </row>
    <row r="49" spans="2:4" ht="15" customHeight="1">
      <c r="B49" s="223"/>
      <c r="C49" s="541" t="s">
        <v>76</v>
      </c>
      <c r="D49" s="219"/>
    </row>
    <row r="50" spans="2:4" ht="15" customHeight="1">
      <c r="B50" s="223"/>
      <c r="C50" s="541" t="s">
        <v>77</v>
      </c>
      <c r="D50" s="219"/>
    </row>
    <row r="51" spans="2:4" ht="30" customHeight="1">
      <c r="B51" s="223"/>
      <c r="C51" s="541" t="s">
        <v>78</v>
      </c>
      <c r="D51" s="219"/>
    </row>
    <row r="52" spans="2:4" ht="30" customHeight="1">
      <c r="B52" s="223"/>
      <c r="C52" s="542" t="s">
        <v>79</v>
      </c>
      <c r="D52" s="219"/>
    </row>
    <row r="53" spans="2:4" ht="15" customHeight="1">
      <c r="B53" s="223"/>
      <c r="C53" s="541" t="s">
        <v>80</v>
      </c>
      <c r="D53" s="219"/>
    </row>
    <row r="54" spans="2:4" ht="30" customHeight="1">
      <c r="B54" s="223"/>
      <c r="C54" s="541" t="s">
        <v>81</v>
      </c>
      <c r="D54" s="219"/>
    </row>
    <row r="55" spans="2:4" ht="15" customHeight="1">
      <c r="B55" s="223"/>
      <c r="C55" s="541" t="s">
        <v>82</v>
      </c>
      <c r="D55" s="219"/>
    </row>
    <row r="56" spans="2:4" ht="15" customHeight="1">
      <c r="B56" s="223"/>
      <c r="C56" s="543" t="s">
        <v>83</v>
      </c>
      <c r="D56" s="219"/>
    </row>
    <row r="57" spans="2:4" ht="15" customHeight="1">
      <c r="B57" s="223"/>
      <c r="C57" s="543" t="s">
        <v>84</v>
      </c>
      <c r="D57" s="219"/>
    </row>
    <row r="58" spans="2:4" ht="15" customHeight="1">
      <c r="B58" s="223"/>
      <c r="C58" s="543" t="s">
        <v>85</v>
      </c>
      <c r="D58" s="219"/>
    </row>
    <row r="59" spans="2:4" ht="15" customHeight="1">
      <c r="B59" s="223"/>
      <c r="C59" s="543" t="s">
        <v>86</v>
      </c>
      <c r="D59" s="219"/>
    </row>
    <row r="60" spans="2:4" ht="15" customHeight="1">
      <c r="B60" s="223"/>
      <c r="C60" s="543" t="s">
        <v>87</v>
      </c>
      <c r="D60" s="219"/>
    </row>
    <row r="61" spans="2:4" ht="30" customHeight="1">
      <c r="B61" s="223"/>
      <c r="C61" s="541" t="s">
        <v>88</v>
      </c>
      <c r="D61" s="219"/>
    </row>
    <row r="62" spans="2:4" ht="15" customHeight="1">
      <c r="B62" s="223"/>
      <c r="C62" s="543" t="s">
        <v>83</v>
      </c>
      <c r="D62" s="219"/>
    </row>
    <row r="63" spans="2:4" ht="15" customHeight="1">
      <c r="B63" s="223"/>
      <c r="C63" s="543" t="s">
        <v>84</v>
      </c>
      <c r="D63" s="219"/>
    </row>
    <row r="64" spans="2:4" ht="15" customHeight="1">
      <c r="B64" s="223"/>
      <c r="C64" s="543" t="s">
        <v>89</v>
      </c>
      <c r="D64" s="219"/>
    </row>
    <row r="65" spans="2:4" ht="15" customHeight="1">
      <c r="B65" s="223"/>
      <c r="C65" s="543" t="s">
        <v>86</v>
      </c>
      <c r="D65" s="219"/>
    </row>
    <row r="66" spans="2:4" ht="15" customHeight="1">
      <c r="B66" s="223"/>
      <c r="C66" s="543" t="s">
        <v>90</v>
      </c>
      <c r="D66" s="219"/>
    </row>
    <row r="67" spans="2:4" ht="30" customHeight="1">
      <c r="B67" s="223"/>
      <c r="C67" s="542" t="s">
        <v>91</v>
      </c>
      <c r="D67" s="219"/>
    </row>
    <row r="68" spans="2:4" ht="15" customHeight="1">
      <c r="B68" s="223"/>
      <c r="C68" s="541" t="s">
        <v>92</v>
      </c>
      <c r="D68" s="219"/>
    </row>
    <row r="69" spans="2:4" ht="15" customHeight="1">
      <c r="B69" s="223"/>
      <c r="C69" s="541" t="s">
        <v>93</v>
      </c>
      <c r="D69" s="219"/>
    </row>
    <row r="70" spans="2:4" ht="30" customHeight="1">
      <c r="B70" s="223"/>
      <c r="C70" s="541" t="s">
        <v>94</v>
      </c>
      <c r="D70" s="219"/>
    </row>
    <row r="71" spans="2:4" ht="30" customHeight="1">
      <c r="B71" s="223"/>
      <c r="C71" s="541" t="s">
        <v>95</v>
      </c>
      <c r="D71" s="219"/>
    </row>
    <row r="72" spans="2:4" ht="30" customHeight="1">
      <c r="B72" s="223"/>
      <c r="C72" s="541" t="s">
        <v>96</v>
      </c>
      <c r="D72" s="219"/>
    </row>
    <row r="73" spans="2:4" ht="45" customHeight="1">
      <c r="B73" s="223"/>
      <c r="C73" s="542" t="s">
        <v>97</v>
      </c>
      <c r="D73" s="219"/>
    </row>
    <row r="74" spans="2:4" ht="45" customHeight="1">
      <c r="B74" s="223"/>
      <c r="C74" s="542" t="s">
        <v>98</v>
      </c>
      <c r="D74" s="219"/>
    </row>
    <row r="75" spans="2:4" ht="15" customHeight="1">
      <c r="B75" s="223"/>
      <c r="C75" s="541" t="s">
        <v>99</v>
      </c>
      <c r="D75" s="219"/>
    </row>
    <row r="76" spans="2:4" ht="15" customHeight="1">
      <c r="B76" s="223"/>
      <c r="C76" s="541" t="s">
        <v>100</v>
      </c>
      <c r="D76" s="219"/>
    </row>
    <row r="77" spans="2:4" ht="30" customHeight="1">
      <c r="B77" s="223"/>
      <c r="C77" s="541" t="s">
        <v>101</v>
      </c>
      <c r="D77" s="219"/>
    </row>
    <row r="78" spans="2:4" ht="45" customHeight="1">
      <c r="B78" s="223"/>
      <c r="C78" s="541" t="s">
        <v>102</v>
      </c>
      <c r="D78" s="219"/>
    </row>
    <row r="79" spans="2:4" ht="45" customHeight="1">
      <c r="B79" s="223"/>
      <c r="C79" s="542" t="s">
        <v>103</v>
      </c>
      <c r="D79" s="219"/>
    </row>
    <row r="80" spans="2:4" ht="30" customHeight="1">
      <c r="B80" s="223"/>
      <c r="C80" s="542" t="s">
        <v>104</v>
      </c>
      <c r="D80" s="219"/>
    </row>
    <row r="81" spans="2:4" ht="15" customHeight="1">
      <c r="B81" s="223"/>
      <c r="C81" s="541" t="s">
        <v>105</v>
      </c>
      <c r="D81" s="219"/>
    </row>
    <row r="82" spans="2:4" ht="30" customHeight="1">
      <c r="B82" s="223"/>
      <c r="C82" s="541" t="s">
        <v>106</v>
      </c>
      <c r="D82" s="219"/>
    </row>
    <row r="83" spans="2:4" ht="45" customHeight="1">
      <c r="B83" s="223"/>
      <c r="C83" s="541" t="s">
        <v>107</v>
      </c>
      <c r="D83" s="219"/>
    </row>
    <row r="84" spans="2:4" ht="30" customHeight="1">
      <c r="B84" s="223"/>
      <c r="C84" s="541" t="s">
        <v>108</v>
      </c>
      <c r="D84" s="219"/>
    </row>
    <row r="85" spans="2:4" ht="30" customHeight="1">
      <c r="B85" s="223"/>
      <c r="C85" s="542" t="s">
        <v>109</v>
      </c>
      <c r="D85" s="219"/>
    </row>
    <row r="86" spans="2:4" ht="60" customHeight="1">
      <c r="B86" s="223"/>
      <c r="C86" s="542" t="s">
        <v>110</v>
      </c>
      <c r="D86" s="219"/>
    </row>
    <row r="87" spans="2:4" ht="45" customHeight="1">
      <c r="B87" s="223"/>
      <c r="C87" s="542" t="s">
        <v>111</v>
      </c>
      <c r="D87" s="219"/>
    </row>
    <row r="88" spans="2:4" ht="75" customHeight="1">
      <c r="B88" s="223"/>
      <c r="C88" s="542" t="s">
        <v>112</v>
      </c>
      <c r="D88" s="219"/>
    </row>
    <row r="89" spans="2:4" ht="30" customHeight="1">
      <c r="B89" s="223"/>
      <c r="C89" s="542" t="s">
        <v>113</v>
      </c>
      <c r="D89" s="219"/>
    </row>
    <row r="90" spans="2:4" ht="15" customHeight="1">
      <c r="B90" s="223"/>
      <c r="C90" s="544" t="s">
        <v>114</v>
      </c>
      <c r="D90" s="219"/>
    </row>
    <row r="91" spans="2:4">
      <c r="B91" s="220"/>
      <c r="C91" s="221"/>
      <c r="D91" s="222"/>
    </row>
  </sheetData>
  <sheetProtection algorithmName="SHA-512" hashValue="SaerPOjYUDmEPPiyps8NrS4idKQMS3GJEEGMim3EsT7EDxadFqlKkzk6pXaYenXnz1RHGJm8YELBMlrl7Blw2A==" saltValue="j0g5zq3MwSsdnDP5THHznA==" spinCount="100000" sheet="1" objects="1" scenarios="1" formatColumns="0" formatRows="0"/>
  <mergeCells count="1">
    <mergeCell ref="B3:C3"/>
  </mergeCells>
  <phoneticPr fontId="8" type="noConversion"/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filter">
    <tabColor indexed="47"/>
  </sheetPr>
  <dimension ref="A1:H1"/>
  <sheetViews>
    <sheetView showGridLines="0" workbookViewId="0"/>
  </sheetViews>
  <sheetFormatPr defaultColWidth="9.109375" defaultRowHeight="11.25"/>
  <cols>
    <col min="1" max="1" width="9.109375" style="1" customWidth="1"/>
    <col min="2" max="16384" width="9.109375" style="1"/>
  </cols>
  <sheetData>
    <row r="1" spans="1:8">
      <c r="A1" s="1" t="s">
        <v>185</v>
      </c>
      <c r="B1" s="1" t="s">
        <v>181</v>
      </c>
      <c r="C1" s="1" t="s">
        <v>182</v>
      </c>
      <c r="D1" s="1" t="s">
        <v>186</v>
      </c>
      <c r="E1" s="1" t="s">
        <v>187</v>
      </c>
      <c r="F1" s="1" t="s">
        <v>188</v>
      </c>
      <c r="G1" s="1" t="s">
        <v>189</v>
      </c>
      <c r="H1" s="1" t="s">
        <v>190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horizontalDpi="200" verticalDpi="200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mo">
    <tabColor indexed="47"/>
  </sheetPr>
  <dimension ref="A1:E308"/>
  <sheetViews>
    <sheetView showGridLines="0" workbookViewId="0"/>
  </sheetViews>
  <sheetFormatPr defaultColWidth="9.109375" defaultRowHeight="11.25"/>
  <cols>
    <col min="1" max="16384" width="9.109375" style="550"/>
  </cols>
  <sheetData>
    <row r="1" spans="1:5">
      <c r="A1" s="550" t="s">
        <v>181</v>
      </c>
      <c r="B1" s="550" t="s">
        <v>182</v>
      </c>
      <c r="C1" s="550" t="s">
        <v>183</v>
      </c>
      <c r="D1" s="550" t="s">
        <v>181</v>
      </c>
      <c r="E1" s="550" t="s">
        <v>184</v>
      </c>
    </row>
    <row r="2" spans="1:5">
      <c r="A2" s="550" t="s">
        <v>961</v>
      </c>
      <c r="B2" s="550" t="s">
        <v>961</v>
      </c>
      <c r="C2" s="550" t="s">
        <v>962</v>
      </c>
      <c r="D2" s="550" t="s">
        <v>961</v>
      </c>
      <c r="E2" s="550" t="s">
        <v>1563</v>
      </c>
    </row>
    <row r="3" spans="1:5">
      <c r="A3" s="550" t="s">
        <v>961</v>
      </c>
      <c r="B3" s="550" t="s">
        <v>963</v>
      </c>
      <c r="C3" s="550" t="s">
        <v>964</v>
      </c>
      <c r="D3" s="550" t="s">
        <v>979</v>
      </c>
      <c r="E3" s="550" t="s">
        <v>1564</v>
      </c>
    </row>
    <row r="4" spans="1:5">
      <c r="A4" s="550" t="s">
        <v>961</v>
      </c>
      <c r="B4" s="550" t="s">
        <v>965</v>
      </c>
      <c r="C4" s="550" t="s">
        <v>966</v>
      </c>
      <c r="D4" s="550" t="s">
        <v>981</v>
      </c>
      <c r="E4" s="550" t="s">
        <v>1565</v>
      </c>
    </row>
    <row r="5" spans="1:5">
      <c r="A5" s="550" t="s">
        <v>961</v>
      </c>
      <c r="B5" s="550" t="s">
        <v>967</v>
      </c>
      <c r="C5" s="550" t="s">
        <v>968</v>
      </c>
      <c r="D5" s="550" t="s">
        <v>983</v>
      </c>
      <c r="E5" s="550" t="s">
        <v>1566</v>
      </c>
    </row>
    <row r="6" spans="1:5">
      <c r="A6" s="550" t="s">
        <v>961</v>
      </c>
      <c r="B6" s="550" t="s">
        <v>969</v>
      </c>
      <c r="C6" s="550" t="s">
        <v>970</v>
      </c>
      <c r="D6" s="550" t="s">
        <v>985</v>
      </c>
      <c r="E6" s="550" t="s">
        <v>1567</v>
      </c>
    </row>
    <row r="7" spans="1:5">
      <c r="A7" s="550" t="s">
        <v>961</v>
      </c>
      <c r="B7" s="550" t="s">
        <v>971</v>
      </c>
      <c r="C7" s="550" t="s">
        <v>972</v>
      </c>
      <c r="D7" s="550" t="s">
        <v>987</v>
      </c>
      <c r="E7" s="550" t="s">
        <v>1568</v>
      </c>
    </row>
    <row r="8" spans="1:5">
      <c r="A8" s="550" t="s">
        <v>961</v>
      </c>
      <c r="B8" s="550" t="s">
        <v>973</v>
      </c>
      <c r="C8" s="550" t="s">
        <v>974</v>
      </c>
      <c r="D8" s="550" t="s">
        <v>1001</v>
      </c>
      <c r="E8" s="550" t="s">
        <v>1569</v>
      </c>
    </row>
    <row r="9" spans="1:5">
      <c r="A9" s="550" t="s">
        <v>961</v>
      </c>
      <c r="B9" s="550" t="s">
        <v>975</v>
      </c>
      <c r="C9" s="550" t="s">
        <v>976</v>
      </c>
      <c r="D9" s="550" t="s">
        <v>1017</v>
      </c>
      <c r="E9" s="550" t="s">
        <v>1570</v>
      </c>
    </row>
    <row r="10" spans="1:5">
      <c r="A10" s="550" t="s">
        <v>961</v>
      </c>
      <c r="B10" s="550" t="s">
        <v>977</v>
      </c>
      <c r="C10" s="550" t="s">
        <v>978</v>
      </c>
      <c r="D10" s="550" t="s">
        <v>1029</v>
      </c>
      <c r="E10" s="550" t="s">
        <v>1571</v>
      </c>
    </row>
    <row r="11" spans="1:5">
      <c r="A11" s="550" t="s">
        <v>979</v>
      </c>
      <c r="B11" s="550" t="s">
        <v>979</v>
      </c>
      <c r="C11" s="550" t="s">
        <v>980</v>
      </c>
      <c r="D11" s="550" t="s">
        <v>1081</v>
      </c>
      <c r="E11" s="550" t="s">
        <v>1572</v>
      </c>
    </row>
    <row r="12" spans="1:5">
      <c r="A12" s="550" t="s">
        <v>981</v>
      </c>
      <c r="B12" s="550" t="s">
        <v>981</v>
      </c>
      <c r="C12" s="550" t="s">
        <v>982</v>
      </c>
      <c r="D12" s="550" t="s">
        <v>1113</v>
      </c>
      <c r="E12" s="550" t="s">
        <v>1573</v>
      </c>
    </row>
    <row r="13" spans="1:5">
      <c r="A13" s="550" t="s">
        <v>983</v>
      </c>
      <c r="B13" s="550" t="s">
        <v>983</v>
      </c>
      <c r="C13" s="550" t="s">
        <v>984</v>
      </c>
      <c r="D13" s="550" t="s">
        <v>1135</v>
      </c>
      <c r="E13" s="550" t="s">
        <v>1574</v>
      </c>
    </row>
    <row r="14" spans="1:5">
      <c r="A14" s="550" t="s">
        <v>985</v>
      </c>
      <c r="B14" s="550" t="s">
        <v>985</v>
      </c>
      <c r="C14" s="550" t="s">
        <v>986</v>
      </c>
      <c r="D14" s="550" t="s">
        <v>1157</v>
      </c>
      <c r="E14" s="550" t="s">
        <v>1575</v>
      </c>
    </row>
    <row r="15" spans="1:5">
      <c r="A15" s="550" t="s">
        <v>987</v>
      </c>
      <c r="B15" s="550" t="s">
        <v>989</v>
      </c>
      <c r="C15" s="550" t="s">
        <v>990</v>
      </c>
      <c r="D15" s="550" t="s">
        <v>1197</v>
      </c>
      <c r="E15" s="550" t="s">
        <v>1576</v>
      </c>
    </row>
    <row r="16" spans="1:5">
      <c r="A16" s="550" t="s">
        <v>987</v>
      </c>
      <c r="B16" s="550" t="s">
        <v>987</v>
      </c>
      <c r="C16" s="550" t="s">
        <v>988</v>
      </c>
      <c r="D16" s="550" t="s">
        <v>1209</v>
      </c>
      <c r="E16" s="550" t="s">
        <v>1577</v>
      </c>
    </row>
    <row r="17" spans="1:5">
      <c r="A17" s="550" t="s">
        <v>987</v>
      </c>
      <c r="B17" s="550" t="s">
        <v>991</v>
      </c>
      <c r="C17" s="550" t="s">
        <v>992</v>
      </c>
      <c r="D17" s="550" t="s">
        <v>1226</v>
      </c>
      <c r="E17" s="550" t="s">
        <v>1578</v>
      </c>
    </row>
    <row r="18" spans="1:5">
      <c r="A18" s="550" t="s">
        <v>987</v>
      </c>
      <c r="B18" s="550" t="s">
        <v>993</v>
      </c>
      <c r="C18" s="550" t="s">
        <v>994</v>
      </c>
      <c r="D18" s="550" t="s">
        <v>1240</v>
      </c>
      <c r="E18" s="550" t="s">
        <v>1579</v>
      </c>
    </row>
    <row r="19" spans="1:5">
      <c r="A19" s="550" t="s">
        <v>987</v>
      </c>
      <c r="B19" s="550" t="s">
        <v>995</v>
      </c>
      <c r="C19" s="550" t="s">
        <v>996</v>
      </c>
      <c r="D19" s="550" t="s">
        <v>1268</v>
      </c>
      <c r="E19" s="550" t="s">
        <v>1580</v>
      </c>
    </row>
    <row r="20" spans="1:5">
      <c r="A20" s="550" t="s">
        <v>987</v>
      </c>
      <c r="B20" s="550" t="s">
        <v>997</v>
      </c>
      <c r="C20" s="550" t="s">
        <v>998</v>
      </c>
      <c r="D20" s="550" t="s">
        <v>1281</v>
      </c>
      <c r="E20" s="550" t="s">
        <v>1581</v>
      </c>
    </row>
    <row r="21" spans="1:5">
      <c r="A21" s="550" t="s">
        <v>987</v>
      </c>
      <c r="B21" s="550" t="s">
        <v>999</v>
      </c>
      <c r="C21" s="550" t="s">
        <v>1000</v>
      </c>
      <c r="D21" s="550" t="s">
        <v>1324</v>
      </c>
      <c r="E21" s="550" t="s">
        <v>1582</v>
      </c>
    </row>
    <row r="22" spans="1:5">
      <c r="A22" s="550" t="s">
        <v>1001</v>
      </c>
      <c r="B22" s="550" t="s">
        <v>1003</v>
      </c>
      <c r="C22" s="550" t="s">
        <v>1004</v>
      </c>
      <c r="D22" s="550" t="s">
        <v>1336</v>
      </c>
      <c r="E22" s="550" t="s">
        <v>1583</v>
      </c>
    </row>
    <row r="23" spans="1:5">
      <c r="A23" s="550" t="s">
        <v>1001</v>
      </c>
      <c r="B23" s="550" t="s">
        <v>1005</v>
      </c>
      <c r="C23" s="550" t="s">
        <v>1006</v>
      </c>
      <c r="D23" s="550" t="s">
        <v>1364</v>
      </c>
      <c r="E23" s="550" t="s">
        <v>1584</v>
      </c>
    </row>
    <row r="24" spans="1:5">
      <c r="A24" s="550" t="s">
        <v>1001</v>
      </c>
      <c r="B24" s="550" t="s">
        <v>1007</v>
      </c>
      <c r="C24" s="550" t="s">
        <v>1008</v>
      </c>
      <c r="D24" s="550" t="s">
        <v>1395</v>
      </c>
      <c r="E24" s="550" t="s">
        <v>1585</v>
      </c>
    </row>
    <row r="25" spans="1:5">
      <c r="A25" s="550" t="s">
        <v>1001</v>
      </c>
      <c r="B25" s="550" t="s">
        <v>1009</v>
      </c>
      <c r="C25" s="550" t="s">
        <v>1010</v>
      </c>
      <c r="D25" s="550" t="s">
        <v>1414</v>
      </c>
      <c r="E25" s="550" t="s">
        <v>1586</v>
      </c>
    </row>
    <row r="26" spans="1:5">
      <c r="A26" s="550" t="s">
        <v>1001</v>
      </c>
      <c r="B26" s="550" t="s">
        <v>1001</v>
      </c>
      <c r="C26" s="550" t="s">
        <v>1002</v>
      </c>
      <c r="D26" s="550" t="s">
        <v>1447</v>
      </c>
      <c r="E26" s="550" t="s">
        <v>1587</v>
      </c>
    </row>
    <row r="27" spans="1:5">
      <c r="A27" s="550" t="s">
        <v>1001</v>
      </c>
      <c r="B27" s="550" t="s">
        <v>1011</v>
      </c>
      <c r="C27" s="550" t="s">
        <v>1012</v>
      </c>
      <c r="D27" s="550" t="s">
        <v>1462</v>
      </c>
      <c r="E27" s="550" t="s">
        <v>1588</v>
      </c>
    </row>
    <row r="28" spans="1:5">
      <c r="A28" s="550" t="s">
        <v>1001</v>
      </c>
      <c r="B28" s="550" t="s">
        <v>1013</v>
      </c>
      <c r="C28" s="550" t="s">
        <v>1014</v>
      </c>
      <c r="D28" s="550" t="s">
        <v>1474</v>
      </c>
      <c r="E28" s="550" t="s">
        <v>1589</v>
      </c>
    </row>
    <row r="29" spans="1:5">
      <c r="A29" s="550" t="s">
        <v>1001</v>
      </c>
      <c r="B29" s="550" t="s">
        <v>1015</v>
      </c>
      <c r="C29" s="550" t="s">
        <v>1016</v>
      </c>
      <c r="D29" s="550" t="s">
        <v>1488</v>
      </c>
      <c r="E29" s="550" t="s">
        <v>1590</v>
      </c>
    </row>
    <row r="30" spans="1:5">
      <c r="A30" s="550" t="s">
        <v>1017</v>
      </c>
      <c r="B30" s="550" t="s">
        <v>1019</v>
      </c>
      <c r="C30" s="550" t="s">
        <v>1020</v>
      </c>
      <c r="D30" s="550" t="s">
        <v>1529</v>
      </c>
      <c r="E30" s="550" t="s">
        <v>1591</v>
      </c>
    </row>
    <row r="31" spans="1:5">
      <c r="A31" s="550" t="s">
        <v>1017</v>
      </c>
      <c r="B31" s="550" t="s">
        <v>1021</v>
      </c>
      <c r="C31" s="550" t="s">
        <v>1022</v>
      </c>
    </row>
    <row r="32" spans="1:5">
      <c r="A32" s="550" t="s">
        <v>1017</v>
      </c>
      <c r="B32" s="550" t="s">
        <v>1017</v>
      </c>
      <c r="C32" s="550" t="s">
        <v>1018</v>
      </c>
    </row>
    <row r="33" spans="1:3">
      <c r="A33" s="550" t="s">
        <v>1017</v>
      </c>
      <c r="B33" s="550" t="s">
        <v>1023</v>
      </c>
      <c r="C33" s="550" t="s">
        <v>1024</v>
      </c>
    </row>
    <row r="34" spans="1:3">
      <c r="A34" s="550" t="s">
        <v>1017</v>
      </c>
      <c r="B34" s="550" t="s">
        <v>1025</v>
      </c>
      <c r="C34" s="550" t="s">
        <v>1026</v>
      </c>
    </row>
    <row r="35" spans="1:3">
      <c r="A35" s="550" t="s">
        <v>1017</v>
      </c>
      <c r="B35" s="550" t="s">
        <v>1027</v>
      </c>
      <c r="C35" s="550" t="s">
        <v>1028</v>
      </c>
    </row>
    <row r="36" spans="1:3">
      <c r="A36" s="550" t="s">
        <v>1029</v>
      </c>
      <c r="B36" s="550" t="s">
        <v>1031</v>
      </c>
      <c r="C36" s="550" t="s">
        <v>1032</v>
      </c>
    </row>
    <row r="37" spans="1:3">
      <c r="A37" s="550" t="s">
        <v>1029</v>
      </c>
      <c r="B37" s="550" t="s">
        <v>1033</v>
      </c>
      <c r="C37" s="550" t="s">
        <v>1034</v>
      </c>
    </row>
    <row r="38" spans="1:3">
      <c r="A38" s="550" t="s">
        <v>1029</v>
      </c>
      <c r="B38" s="550" t="s">
        <v>1035</v>
      </c>
      <c r="C38" s="550" t="s">
        <v>1036</v>
      </c>
    </row>
    <row r="39" spans="1:3">
      <c r="A39" s="550" t="s">
        <v>1029</v>
      </c>
      <c r="B39" s="550" t="s">
        <v>1037</v>
      </c>
      <c r="C39" s="550" t="s">
        <v>1038</v>
      </c>
    </row>
    <row r="40" spans="1:3">
      <c r="A40" s="550" t="s">
        <v>1029</v>
      </c>
      <c r="B40" s="550" t="s">
        <v>1039</v>
      </c>
      <c r="C40" s="550" t="s">
        <v>1040</v>
      </c>
    </row>
    <row r="41" spans="1:3">
      <c r="A41" s="550" t="s">
        <v>1029</v>
      </c>
      <c r="B41" s="550" t="s">
        <v>1041</v>
      </c>
      <c r="C41" s="550" t="s">
        <v>1042</v>
      </c>
    </row>
    <row r="42" spans="1:3">
      <c r="A42" s="550" t="s">
        <v>1029</v>
      </c>
      <c r="B42" s="550" t="s">
        <v>1043</v>
      </c>
      <c r="C42" s="550" t="s">
        <v>1044</v>
      </c>
    </row>
    <row r="43" spans="1:3">
      <c r="A43" s="550" t="s">
        <v>1029</v>
      </c>
      <c r="B43" s="550" t="s">
        <v>1045</v>
      </c>
      <c r="C43" s="550" t="s">
        <v>1046</v>
      </c>
    </row>
    <row r="44" spans="1:3">
      <c r="A44" s="550" t="s">
        <v>1029</v>
      </c>
      <c r="B44" s="550" t="s">
        <v>1047</v>
      </c>
      <c r="C44" s="550" t="s">
        <v>1048</v>
      </c>
    </row>
    <row r="45" spans="1:3">
      <c r="A45" s="550" t="s">
        <v>1029</v>
      </c>
      <c r="B45" s="550" t="s">
        <v>1049</v>
      </c>
      <c r="C45" s="550" t="s">
        <v>1050</v>
      </c>
    </row>
    <row r="46" spans="1:3">
      <c r="A46" s="550" t="s">
        <v>1029</v>
      </c>
      <c r="B46" s="550" t="s">
        <v>1029</v>
      </c>
      <c r="C46" s="550" t="s">
        <v>1030</v>
      </c>
    </row>
    <row r="47" spans="1:3">
      <c r="A47" s="550" t="s">
        <v>1029</v>
      </c>
      <c r="B47" s="550" t="s">
        <v>1051</v>
      </c>
      <c r="C47" s="550" t="s">
        <v>1052</v>
      </c>
    </row>
    <row r="48" spans="1:3">
      <c r="A48" s="550" t="s">
        <v>1029</v>
      </c>
      <c r="B48" s="550" t="s">
        <v>1053</v>
      </c>
      <c r="C48" s="550" t="s">
        <v>1054</v>
      </c>
    </row>
    <row r="49" spans="1:3">
      <c r="A49" s="550" t="s">
        <v>1029</v>
      </c>
      <c r="B49" s="550" t="s">
        <v>1055</v>
      </c>
      <c r="C49" s="550" t="s">
        <v>1056</v>
      </c>
    </row>
    <row r="50" spans="1:3">
      <c r="A50" s="550" t="s">
        <v>1029</v>
      </c>
      <c r="B50" s="550" t="s">
        <v>1057</v>
      </c>
      <c r="C50" s="550" t="s">
        <v>1058</v>
      </c>
    </row>
    <row r="51" spans="1:3">
      <c r="A51" s="550" t="s">
        <v>1029</v>
      </c>
      <c r="B51" s="550" t="s">
        <v>1059</v>
      </c>
      <c r="C51" s="550" t="s">
        <v>1060</v>
      </c>
    </row>
    <row r="52" spans="1:3">
      <c r="A52" s="550" t="s">
        <v>1029</v>
      </c>
      <c r="B52" s="550" t="s">
        <v>1061</v>
      </c>
      <c r="C52" s="550" t="s">
        <v>1062</v>
      </c>
    </row>
    <row r="53" spans="1:3">
      <c r="A53" s="550" t="s">
        <v>1029</v>
      </c>
      <c r="B53" s="550" t="s">
        <v>1063</v>
      </c>
      <c r="C53" s="550" t="s">
        <v>1064</v>
      </c>
    </row>
    <row r="54" spans="1:3">
      <c r="A54" s="550" t="s">
        <v>1029</v>
      </c>
      <c r="B54" s="550" t="s">
        <v>1065</v>
      </c>
      <c r="C54" s="550" t="s">
        <v>1066</v>
      </c>
    </row>
    <row r="55" spans="1:3">
      <c r="A55" s="550" t="s">
        <v>1029</v>
      </c>
      <c r="B55" s="550" t="s">
        <v>1067</v>
      </c>
      <c r="C55" s="550" t="s">
        <v>1068</v>
      </c>
    </row>
    <row r="56" spans="1:3">
      <c r="A56" s="550" t="s">
        <v>1029</v>
      </c>
      <c r="B56" s="550" t="s">
        <v>1069</v>
      </c>
      <c r="C56" s="550" t="s">
        <v>1070</v>
      </c>
    </row>
    <row r="57" spans="1:3">
      <c r="A57" s="550" t="s">
        <v>1029</v>
      </c>
      <c r="B57" s="550" t="s">
        <v>1071</v>
      </c>
      <c r="C57" s="550" t="s">
        <v>1072</v>
      </c>
    </row>
    <row r="58" spans="1:3">
      <c r="A58" s="550" t="s">
        <v>1029</v>
      </c>
      <c r="B58" s="550" t="s">
        <v>1073</v>
      </c>
      <c r="C58" s="550" t="s">
        <v>1074</v>
      </c>
    </row>
    <row r="59" spans="1:3">
      <c r="A59" s="550" t="s">
        <v>1029</v>
      </c>
      <c r="B59" s="550" t="s">
        <v>1075</v>
      </c>
      <c r="C59" s="550" t="s">
        <v>1076</v>
      </c>
    </row>
    <row r="60" spans="1:3">
      <c r="A60" s="550" t="s">
        <v>1029</v>
      </c>
      <c r="B60" s="550" t="s">
        <v>1077</v>
      </c>
      <c r="C60" s="550" t="s">
        <v>1078</v>
      </c>
    </row>
    <row r="61" spans="1:3">
      <c r="A61" s="550" t="s">
        <v>1029</v>
      </c>
      <c r="B61" s="550" t="s">
        <v>1079</v>
      </c>
      <c r="C61" s="550" t="s">
        <v>1080</v>
      </c>
    </row>
    <row r="62" spans="1:3">
      <c r="A62" s="550" t="s">
        <v>1081</v>
      </c>
      <c r="B62" s="550" t="s">
        <v>1083</v>
      </c>
      <c r="C62" s="550" t="s">
        <v>1084</v>
      </c>
    </row>
    <row r="63" spans="1:3">
      <c r="A63" s="550" t="s">
        <v>1081</v>
      </c>
      <c r="B63" s="550" t="s">
        <v>1085</v>
      </c>
      <c r="C63" s="550" t="s">
        <v>1086</v>
      </c>
    </row>
    <row r="64" spans="1:3">
      <c r="A64" s="550" t="s">
        <v>1081</v>
      </c>
      <c r="B64" s="550" t="s">
        <v>1087</v>
      </c>
      <c r="C64" s="550" t="s">
        <v>1088</v>
      </c>
    </row>
    <row r="65" spans="1:3">
      <c r="A65" s="550" t="s">
        <v>1081</v>
      </c>
      <c r="B65" s="550" t="s">
        <v>1089</v>
      </c>
      <c r="C65" s="550" t="s">
        <v>1090</v>
      </c>
    </row>
    <row r="66" spans="1:3">
      <c r="A66" s="550" t="s">
        <v>1081</v>
      </c>
      <c r="B66" s="550" t="s">
        <v>1081</v>
      </c>
      <c r="C66" s="550" t="s">
        <v>1082</v>
      </c>
    </row>
    <row r="67" spans="1:3">
      <c r="A67" s="550" t="s">
        <v>1081</v>
      </c>
      <c r="B67" s="550" t="s">
        <v>1091</v>
      </c>
      <c r="C67" s="550" t="s">
        <v>1092</v>
      </c>
    </row>
    <row r="68" spans="1:3">
      <c r="A68" s="550" t="s">
        <v>1081</v>
      </c>
      <c r="B68" s="550" t="s">
        <v>1093</v>
      </c>
      <c r="C68" s="550" t="s">
        <v>1094</v>
      </c>
    </row>
    <row r="69" spans="1:3">
      <c r="A69" s="550" t="s">
        <v>1081</v>
      </c>
      <c r="B69" s="550" t="s">
        <v>1095</v>
      </c>
      <c r="C69" s="550" t="s">
        <v>1096</v>
      </c>
    </row>
    <row r="70" spans="1:3">
      <c r="A70" s="550" t="s">
        <v>1081</v>
      </c>
      <c r="B70" s="550" t="s">
        <v>1097</v>
      </c>
      <c r="C70" s="550" t="s">
        <v>1098</v>
      </c>
    </row>
    <row r="71" spans="1:3">
      <c r="A71" s="550" t="s">
        <v>1081</v>
      </c>
      <c r="B71" s="550" t="s">
        <v>1099</v>
      </c>
      <c r="C71" s="550" t="s">
        <v>1100</v>
      </c>
    </row>
    <row r="72" spans="1:3">
      <c r="A72" s="550" t="s">
        <v>1081</v>
      </c>
      <c r="B72" s="550" t="s">
        <v>1101</v>
      </c>
      <c r="C72" s="550" t="s">
        <v>1102</v>
      </c>
    </row>
    <row r="73" spans="1:3">
      <c r="A73" s="550" t="s">
        <v>1081</v>
      </c>
      <c r="B73" s="550" t="s">
        <v>1103</v>
      </c>
      <c r="C73" s="550" t="s">
        <v>1104</v>
      </c>
    </row>
    <row r="74" spans="1:3">
      <c r="A74" s="550" t="s">
        <v>1081</v>
      </c>
      <c r="B74" s="550" t="s">
        <v>1105</v>
      </c>
      <c r="C74" s="550" t="s">
        <v>1106</v>
      </c>
    </row>
    <row r="75" spans="1:3">
      <c r="A75" s="550" t="s">
        <v>1081</v>
      </c>
      <c r="B75" s="550" t="s">
        <v>1107</v>
      </c>
      <c r="C75" s="550" t="s">
        <v>1108</v>
      </c>
    </row>
    <row r="76" spans="1:3">
      <c r="A76" s="550" t="s">
        <v>1081</v>
      </c>
      <c r="B76" s="550" t="s">
        <v>1109</v>
      </c>
      <c r="C76" s="550" t="s">
        <v>1110</v>
      </c>
    </row>
    <row r="77" spans="1:3">
      <c r="A77" s="550" t="s">
        <v>1081</v>
      </c>
      <c r="B77" s="550" t="s">
        <v>1111</v>
      </c>
      <c r="C77" s="550" t="s">
        <v>1112</v>
      </c>
    </row>
    <row r="78" spans="1:3">
      <c r="A78" s="550" t="s">
        <v>1113</v>
      </c>
      <c r="B78" s="550" t="s">
        <v>1115</v>
      </c>
      <c r="C78" s="550" t="s">
        <v>1116</v>
      </c>
    </row>
    <row r="79" spans="1:3">
      <c r="A79" s="550" t="s">
        <v>1113</v>
      </c>
      <c r="B79" s="550" t="s">
        <v>1117</v>
      </c>
      <c r="C79" s="550" t="s">
        <v>1118</v>
      </c>
    </row>
    <row r="80" spans="1:3">
      <c r="A80" s="550" t="s">
        <v>1113</v>
      </c>
      <c r="B80" s="550" t="s">
        <v>1119</v>
      </c>
      <c r="C80" s="550" t="s">
        <v>1120</v>
      </c>
    </row>
    <row r="81" spans="1:3">
      <c r="A81" s="550" t="s">
        <v>1113</v>
      </c>
      <c r="B81" s="550" t="s">
        <v>1121</v>
      </c>
      <c r="C81" s="550" t="s">
        <v>1122</v>
      </c>
    </row>
    <row r="82" spans="1:3">
      <c r="A82" s="550" t="s">
        <v>1113</v>
      </c>
      <c r="B82" s="550" t="s">
        <v>1113</v>
      </c>
      <c r="C82" s="550" t="s">
        <v>1114</v>
      </c>
    </row>
    <row r="83" spans="1:3">
      <c r="A83" s="550" t="s">
        <v>1113</v>
      </c>
      <c r="B83" s="550" t="s">
        <v>1123</v>
      </c>
      <c r="C83" s="550" t="s">
        <v>1124</v>
      </c>
    </row>
    <row r="84" spans="1:3">
      <c r="A84" s="550" t="s">
        <v>1113</v>
      </c>
      <c r="B84" s="550" t="s">
        <v>1125</v>
      </c>
      <c r="C84" s="550" t="s">
        <v>1126</v>
      </c>
    </row>
    <row r="85" spans="1:3">
      <c r="A85" s="550" t="s">
        <v>1113</v>
      </c>
      <c r="B85" s="550" t="s">
        <v>1127</v>
      </c>
      <c r="C85" s="550" t="s">
        <v>1128</v>
      </c>
    </row>
    <row r="86" spans="1:3">
      <c r="A86" s="550" t="s">
        <v>1113</v>
      </c>
      <c r="B86" s="550" t="s">
        <v>1129</v>
      </c>
      <c r="C86" s="550" t="s">
        <v>1130</v>
      </c>
    </row>
    <row r="87" spans="1:3">
      <c r="A87" s="550" t="s">
        <v>1113</v>
      </c>
      <c r="B87" s="550" t="s">
        <v>1131</v>
      </c>
      <c r="C87" s="550" t="s">
        <v>1132</v>
      </c>
    </row>
    <row r="88" spans="1:3">
      <c r="A88" s="550" t="s">
        <v>1113</v>
      </c>
      <c r="B88" s="550" t="s">
        <v>1133</v>
      </c>
      <c r="C88" s="550" t="s">
        <v>1134</v>
      </c>
    </row>
    <row r="89" spans="1:3">
      <c r="A89" s="550" t="s">
        <v>1135</v>
      </c>
      <c r="B89" s="550" t="s">
        <v>1137</v>
      </c>
      <c r="C89" s="550" t="s">
        <v>1138</v>
      </c>
    </row>
    <row r="90" spans="1:3">
      <c r="A90" s="550" t="s">
        <v>1135</v>
      </c>
      <c r="B90" s="550" t="s">
        <v>1139</v>
      </c>
      <c r="C90" s="550" t="s">
        <v>1140</v>
      </c>
    </row>
    <row r="91" spans="1:3">
      <c r="A91" s="550" t="s">
        <v>1135</v>
      </c>
      <c r="B91" s="550" t="s">
        <v>1141</v>
      </c>
      <c r="C91" s="550" t="s">
        <v>1142</v>
      </c>
    </row>
    <row r="92" spans="1:3">
      <c r="A92" s="550" t="s">
        <v>1135</v>
      </c>
      <c r="B92" s="550" t="s">
        <v>1143</v>
      </c>
      <c r="C92" s="550" t="s">
        <v>1144</v>
      </c>
    </row>
    <row r="93" spans="1:3">
      <c r="A93" s="550" t="s">
        <v>1135</v>
      </c>
      <c r="B93" s="550" t="s">
        <v>1145</v>
      </c>
      <c r="C93" s="550" t="s">
        <v>1146</v>
      </c>
    </row>
    <row r="94" spans="1:3">
      <c r="A94" s="550" t="s">
        <v>1135</v>
      </c>
      <c r="B94" s="550" t="s">
        <v>1135</v>
      </c>
      <c r="C94" s="550" t="s">
        <v>1136</v>
      </c>
    </row>
    <row r="95" spans="1:3">
      <c r="A95" s="550" t="s">
        <v>1135</v>
      </c>
      <c r="B95" s="550" t="s">
        <v>1147</v>
      </c>
      <c r="C95" s="550" t="s">
        <v>1148</v>
      </c>
    </row>
    <row r="96" spans="1:3">
      <c r="A96" s="550" t="s">
        <v>1135</v>
      </c>
      <c r="B96" s="550" t="s">
        <v>1149</v>
      </c>
      <c r="C96" s="550" t="s">
        <v>1150</v>
      </c>
    </row>
    <row r="97" spans="1:3">
      <c r="A97" s="550" t="s">
        <v>1135</v>
      </c>
      <c r="B97" s="550" t="s">
        <v>1151</v>
      </c>
      <c r="C97" s="550" t="s">
        <v>1152</v>
      </c>
    </row>
    <row r="98" spans="1:3">
      <c r="A98" s="550" t="s">
        <v>1135</v>
      </c>
      <c r="B98" s="550" t="s">
        <v>1153</v>
      </c>
      <c r="C98" s="550" t="s">
        <v>1154</v>
      </c>
    </row>
    <row r="99" spans="1:3">
      <c r="A99" s="550" t="s">
        <v>1135</v>
      </c>
      <c r="B99" s="550" t="s">
        <v>1155</v>
      </c>
      <c r="C99" s="550" t="s">
        <v>1156</v>
      </c>
    </row>
    <row r="100" spans="1:3">
      <c r="A100" s="550" t="s">
        <v>1157</v>
      </c>
      <c r="B100" s="550" t="s">
        <v>1159</v>
      </c>
      <c r="C100" s="550" t="s">
        <v>1160</v>
      </c>
    </row>
    <row r="101" spans="1:3">
      <c r="A101" s="550" t="s">
        <v>1157</v>
      </c>
      <c r="B101" s="550" t="s">
        <v>1161</v>
      </c>
      <c r="C101" s="550" t="s">
        <v>1162</v>
      </c>
    </row>
    <row r="102" spans="1:3">
      <c r="A102" s="550" t="s">
        <v>1157</v>
      </c>
      <c r="B102" s="550" t="s">
        <v>1163</v>
      </c>
      <c r="C102" s="550" t="s">
        <v>1164</v>
      </c>
    </row>
    <row r="103" spans="1:3">
      <c r="A103" s="550" t="s">
        <v>1157</v>
      </c>
      <c r="B103" s="550" t="s">
        <v>1165</v>
      </c>
      <c r="C103" s="550" t="s">
        <v>1166</v>
      </c>
    </row>
    <row r="104" spans="1:3">
      <c r="A104" s="550" t="s">
        <v>1157</v>
      </c>
      <c r="B104" s="550" t="s">
        <v>1167</v>
      </c>
      <c r="C104" s="550" t="s">
        <v>1168</v>
      </c>
    </row>
    <row r="105" spans="1:3">
      <c r="A105" s="550" t="s">
        <v>1157</v>
      </c>
      <c r="B105" s="550" t="s">
        <v>1169</v>
      </c>
      <c r="C105" s="550" t="s">
        <v>1170</v>
      </c>
    </row>
    <row r="106" spans="1:3">
      <c r="A106" s="550" t="s">
        <v>1157</v>
      </c>
      <c r="B106" s="550" t="s">
        <v>1171</v>
      </c>
      <c r="C106" s="550" t="s">
        <v>1172</v>
      </c>
    </row>
    <row r="107" spans="1:3">
      <c r="A107" s="550" t="s">
        <v>1157</v>
      </c>
      <c r="B107" s="550" t="s">
        <v>1173</v>
      </c>
      <c r="C107" s="550" t="s">
        <v>1174</v>
      </c>
    </row>
    <row r="108" spans="1:3">
      <c r="A108" s="550" t="s">
        <v>1157</v>
      </c>
      <c r="B108" s="550" t="s">
        <v>1157</v>
      </c>
      <c r="C108" s="550" t="s">
        <v>1158</v>
      </c>
    </row>
    <row r="109" spans="1:3">
      <c r="A109" s="550" t="s">
        <v>1157</v>
      </c>
      <c r="B109" s="550" t="s">
        <v>1175</v>
      </c>
      <c r="C109" s="550" t="s">
        <v>1176</v>
      </c>
    </row>
    <row r="110" spans="1:3">
      <c r="A110" s="550" t="s">
        <v>1157</v>
      </c>
      <c r="B110" s="550" t="s">
        <v>1177</v>
      </c>
      <c r="C110" s="550" t="s">
        <v>1178</v>
      </c>
    </row>
    <row r="111" spans="1:3">
      <c r="A111" s="550" t="s">
        <v>1157</v>
      </c>
      <c r="B111" s="550" t="s">
        <v>1179</v>
      </c>
      <c r="C111" s="550" t="s">
        <v>1180</v>
      </c>
    </row>
    <row r="112" spans="1:3">
      <c r="A112" s="550" t="s">
        <v>1157</v>
      </c>
      <c r="B112" s="550" t="s">
        <v>1181</v>
      </c>
      <c r="C112" s="550" t="s">
        <v>1182</v>
      </c>
    </row>
    <row r="113" spans="1:3">
      <c r="A113" s="550" t="s">
        <v>1157</v>
      </c>
      <c r="B113" s="550" t="s">
        <v>1183</v>
      </c>
      <c r="C113" s="550" t="s">
        <v>1184</v>
      </c>
    </row>
    <row r="114" spans="1:3">
      <c r="A114" s="550" t="s">
        <v>1157</v>
      </c>
      <c r="B114" s="550" t="s">
        <v>1185</v>
      </c>
      <c r="C114" s="550" t="s">
        <v>1186</v>
      </c>
    </row>
    <row r="115" spans="1:3">
      <c r="A115" s="550" t="s">
        <v>1157</v>
      </c>
      <c r="B115" s="550" t="s">
        <v>1187</v>
      </c>
      <c r="C115" s="550" t="s">
        <v>1188</v>
      </c>
    </row>
    <row r="116" spans="1:3">
      <c r="A116" s="550" t="s">
        <v>1157</v>
      </c>
      <c r="B116" s="550" t="s">
        <v>1189</v>
      </c>
      <c r="C116" s="550" t="s">
        <v>1190</v>
      </c>
    </row>
    <row r="117" spans="1:3">
      <c r="A117" s="550" t="s">
        <v>1157</v>
      </c>
      <c r="B117" s="550" t="s">
        <v>1191</v>
      </c>
      <c r="C117" s="550" t="s">
        <v>1192</v>
      </c>
    </row>
    <row r="118" spans="1:3">
      <c r="A118" s="550" t="s">
        <v>1157</v>
      </c>
      <c r="B118" s="550" t="s">
        <v>1193</v>
      </c>
      <c r="C118" s="550" t="s">
        <v>1194</v>
      </c>
    </row>
    <row r="119" spans="1:3">
      <c r="A119" s="550" t="s">
        <v>1157</v>
      </c>
      <c r="B119" s="550" t="s">
        <v>1195</v>
      </c>
      <c r="C119" s="550" t="s">
        <v>1196</v>
      </c>
    </row>
    <row r="120" spans="1:3">
      <c r="A120" s="550" t="s">
        <v>1197</v>
      </c>
      <c r="B120" s="550" t="s">
        <v>1199</v>
      </c>
      <c r="C120" s="550" t="s">
        <v>1200</v>
      </c>
    </row>
    <row r="121" spans="1:3">
      <c r="A121" s="550" t="s">
        <v>1197</v>
      </c>
      <c r="B121" s="550" t="s">
        <v>1201</v>
      </c>
      <c r="C121" s="550" t="s">
        <v>1202</v>
      </c>
    </row>
    <row r="122" spans="1:3">
      <c r="A122" s="550" t="s">
        <v>1197</v>
      </c>
      <c r="B122" s="550" t="s">
        <v>1203</v>
      </c>
      <c r="C122" s="550" t="s">
        <v>1204</v>
      </c>
    </row>
    <row r="123" spans="1:3">
      <c r="A123" s="550" t="s">
        <v>1197</v>
      </c>
      <c r="B123" s="550" t="s">
        <v>1197</v>
      </c>
      <c r="C123" s="550" t="s">
        <v>1198</v>
      </c>
    </row>
    <row r="124" spans="1:3">
      <c r="A124" s="550" t="s">
        <v>1197</v>
      </c>
      <c r="B124" s="550" t="s">
        <v>1205</v>
      </c>
      <c r="C124" s="550" t="s">
        <v>1206</v>
      </c>
    </row>
    <row r="125" spans="1:3">
      <c r="A125" s="550" t="s">
        <v>1197</v>
      </c>
      <c r="B125" s="550" t="s">
        <v>1207</v>
      </c>
      <c r="C125" s="550" t="s">
        <v>1208</v>
      </c>
    </row>
    <row r="126" spans="1:3">
      <c r="A126" s="550" t="s">
        <v>1209</v>
      </c>
      <c r="B126" s="550" t="s">
        <v>1211</v>
      </c>
      <c r="C126" s="550" t="s">
        <v>1212</v>
      </c>
    </row>
    <row r="127" spans="1:3">
      <c r="A127" s="550" t="s">
        <v>1209</v>
      </c>
      <c r="B127" s="550" t="s">
        <v>1213</v>
      </c>
      <c r="C127" s="550" t="s">
        <v>1214</v>
      </c>
    </row>
    <row r="128" spans="1:3">
      <c r="A128" s="550" t="s">
        <v>1209</v>
      </c>
      <c r="B128" s="550" t="s">
        <v>1215</v>
      </c>
      <c r="C128" s="550" t="s">
        <v>1216</v>
      </c>
    </row>
    <row r="129" spans="1:3">
      <c r="A129" s="550" t="s">
        <v>1209</v>
      </c>
      <c r="B129" s="550" t="s">
        <v>1179</v>
      </c>
      <c r="C129" s="550" t="s">
        <v>1217</v>
      </c>
    </row>
    <row r="130" spans="1:3">
      <c r="A130" s="550" t="s">
        <v>1209</v>
      </c>
      <c r="B130" s="550" t="s">
        <v>1218</v>
      </c>
      <c r="C130" s="550" t="s">
        <v>1219</v>
      </c>
    </row>
    <row r="131" spans="1:3">
      <c r="A131" s="550" t="s">
        <v>1209</v>
      </c>
      <c r="B131" s="550" t="s">
        <v>1220</v>
      </c>
      <c r="C131" s="550" t="s">
        <v>1221</v>
      </c>
    </row>
    <row r="132" spans="1:3">
      <c r="A132" s="550" t="s">
        <v>1209</v>
      </c>
      <c r="B132" s="550" t="s">
        <v>1209</v>
      </c>
      <c r="C132" s="550" t="s">
        <v>1210</v>
      </c>
    </row>
    <row r="133" spans="1:3">
      <c r="A133" s="550" t="s">
        <v>1209</v>
      </c>
      <c r="B133" s="550" t="s">
        <v>1222</v>
      </c>
      <c r="C133" s="550" t="s">
        <v>1223</v>
      </c>
    </row>
    <row r="134" spans="1:3">
      <c r="A134" s="550" t="s">
        <v>1209</v>
      </c>
      <c r="B134" s="550" t="s">
        <v>1224</v>
      </c>
      <c r="C134" s="550" t="s">
        <v>1225</v>
      </c>
    </row>
    <row r="135" spans="1:3">
      <c r="A135" s="550" t="s">
        <v>1226</v>
      </c>
      <c r="B135" s="550" t="s">
        <v>1228</v>
      </c>
      <c r="C135" s="550" t="s">
        <v>1229</v>
      </c>
    </row>
    <row r="136" spans="1:3">
      <c r="A136" s="550" t="s">
        <v>1226</v>
      </c>
      <c r="B136" s="550" t="s">
        <v>1230</v>
      </c>
      <c r="C136" s="550" t="s">
        <v>1231</v>
      </c>
    </row>
    <row r="137" spans="1:3">
      <c r="A137" s="550" t="s">
        <v>1226</v>
      </c>
      <c r="B137" s="550" t="s">
        <v>1232</v>
      </c>
      <c r="C137" s="550" t="s">
        <v>1233</v>
      </c>
    </row>
    <row r="138" spans="1:3">
      <c r="A138" s="550" t="s">
        <v>1226</v>
      </c>
      <c r="B138" s="550" t="s">
        <v>1234</v>
      </c>
      <c r="C138" s="550" t="s">
        <v>1235</v>
      </c>
    </row>
    <row r="139" spans="1:3">
      <c r="A139" s="550" t="s">
        <v>1226</v>
      </c>
      <c r="B139" s="550" t="s">
        <v>1226</v>
      </c>
      <c r="C139" s="550" t="s">
        <v>1227</v>
      </c>
    </row>
    <row r="140" spans="1:3">
      <c r="A140" s="550" t="s">
        <v>1226</v>
      </c>
      <c r="B140" s="550" t="s">
        <v>1236</v>
      </c>
      <c r="C140" s="550" t="s">
        <v>1237</v>
      </c>
    </row>
    <row r="141" spans="1:3">
      <c r="A141" s="550" t="s">
        <v>1226</v>
      </c>
      <c r="B141" s="550" t="s">
        <v>1238</v>
      </c>
      <c r="C141" s="550" t="s">
        <v>1239</v>
      </c>
    </row>
    <row r="142" spans="1:3">
      <c r="A142" s="550" t="s">
        <v>1240</v>
      </c>
      <c r="B142" s="550" t="s">
        <v>1242</v>
      </c>
      <c r="C142" s="550" t="s">
        <v>1243</v>
      </c>
    </row>
    <row r="143" spans="1:3">
      <c r="A143" s="550" t="s">
        <v>1240</v>
      </c>
      <c r="B143" s="550" t="s">
        <v>1244</v>
      </c>
      <c r="C143" s="550" t="s">
        <v>1245</v>
      </c>
    </row>
    <row r="144" spans="1:3">
      <c r="A144" s="550" t="s">
        <v>1240</v>
      </c>
      <c r="B144" s="550" t="s">
        <v>1246</v>
      </c>
      <c r="C144" s="550" t="s">
        <v>1247</v>
      </c>
    </row>
    <row r="145" spans="1:3">
      <c r="A145" s="550" t="s">
        <v>1240</v>
      </c>
      <c r="B145" s="550" t="s">
        <v>1248</v>
      </c>
      <c r="C145" s="550" t="s">
        <v>1249</v>
      </c>
    </row>
    <row r="146" spans="1:3">
      <c r="A146" s="550" t="s">
        <v>1240</v>
      </c>
      <c r="B146" s="550" t="s">
        <v>1250</v>
      </c>
      <c r="C146" s="550" t="s">
        <v>1251</v>
      </c>
    </row>
    <row r="147" spans="1:3">
      <c r="A147" s="550" t="s">
        <v>1240</v>
      </c>
      <c r="B147" s="550" t="s">
        <v>1252</v>
      </c>
      <c r="C147" s="550" t="s">
        <v>1253</v>
      </c>
    </row>
    <row r="148" spans="1:3">
      <c r="A148" s="550" t="s">
        <v>1240</v>
      </c>
      <c r="B148" s="550" t="s">
        <v>1254</v>
      </c>
      <c r="C148" s="550" t="s">
        <v>1255</v>
      </c>
    </row>
    <row r="149" spans="1:3">
      <c r="A149" s="550" t="s">
        <v>1240</v>
      </c>
      <c r="B149" s="550" t="s">
        <v>1256</v>
      </c>
      <c r="C149" s="550" t="s">
        <v>1257</v>
      </c>
    </row>
    <row r="150" spans="1:3">
      <c r="A150" s="550" t="s">
        <v>1240</v>
      </c>
      <c r="B150" s="550" t="s">
        <v>1258</v>
      </c>
      <c r="C150" s="550" t="s">
        <v>1259</v>
      </c>
    </row>
    <row r="151" spans="1:3">
      <c r="A151" s="550" t="s">
        <v>1240</v>
      </c>
      <c r="B151" s="550" t="s">
        <v>1240</v>
      </c>
      <c r="C151" s="550" t="s">
        <v>1241</v>
      </c>
    </row>
    <row r="152" spans="1:3">
      <c r="A152" s="550" t="s">
        <v>1240</v>
      </c>
      <c r="B152" s="550" t="s">
        <v>1260</v>
      </c>
      <c r="C152" s="550" t="s">
        <v>1261</v>
      </c>
    </row>
    <row r="153" spans="1:3">
      <c r="A153" s="550" t="s">
        <v>1240</v>
      </c>
      <c r="B153" s="550" t="s">
        <v>1262</v>
      </c>
      <c r="C153" s="550" t="s">
        <v>1263</v>
      </c>
    </row>
    <row r="154" spans="1:3">
      <c r="A154" s="550" t="s">
        <v>1240</v>
      </c>
      <c r="B154" s="550" t="s">
        <v>1264</v>
      </c>
      <c r="C154" s="550" t="s">
        <v>1265</v>
      </c>
    </row>
    <row r="155" spans="1:3">
      <c r="A155" s="550" t="s">
        <v>1240</v>
      </c>
      <c r="B155" s="550" t="s">
        <v>1266</v>
      </c>
      <c r="C155" s="550" t="s">
        <v>1267</v>
      </c>
    </row>
    <row r="156" spans="1:3">
      <c r="A156" s="550" t="s">
        <v>1268</v>
      </c>
      <c r="B156" s="550" t="s">
        <v>1242</v>
      </c>
      <c r="C156" s="550" t="s">
        <v>1270</v>
      </c>
    </row>
    <row r="157" spans="1:3">
      <c r="A157" s="550" t="s">
        <v>1268</v>
      </c>
      <c r="B157" s="550" t="s">
        <v>1271</v>
      </c>
      <c r="C157" s="550" t="s">
        <v>1272</v>
      </c>
    </row>
    <row r="158" spans="1:3">
      <c r="A158" s="550" t="s">
        <v>1268</v>
      </c>
      <c r="B158" s="550" t="s">
        <v>1273</v>
      </c>
      <c r="C158" s="550" t="s">
        <v>1274</v>
      </c>
    </row>
    <row r="159" spans="1:3">
      <c r="A159" s="550" t="s">
        <v>1268</v>
      </c>
      <c r="B159" s="550" t="s">
        <v>1275</v>
      </c>
      <c r="C159" s="550" t="s">
        <v>1276</v>
      </c>
    </row>
    <row r="160" spans="1:3">
      <c r="A160" s="550" t="s">
        <v>1268</v>
      </c>
      <c r="B160" s="550" t="s">
        <v>1277</v>
      </c>
      <c r="C160" s="550" t="s">
        <v>1278</v>
      </c>
    </row>
    <row r="161" spans="1:3">
      <c r="A161" s="550" t="s">
        <v>1268</v>
      </c>
      <c r="B161" s="550" t="s">
        <v>1268</v>
      </c>
      <c r="C161" s="550" t="s">
        <v>1269</v>
      </c>
    </row>
    <row r="162" spans="1:3">
      <c r="A162" s="550" t="s">
        <v>1268</v>
      </c>
      <c r="B162" s="550" t="s">
        <v>1279</v>
      </c>
      <c r="C162" s="550" t="s">
        <v>1280</v>
      </c>
    </row>
    <row r="163" spans="1:3">
      <c r="A163" s="550" t="s">
        <v>1281</v>
      </c>
      <c r="B163" s="550" t="s">
        <v>1283</v>
      </c>
      <c r="C163" s="550" t="s">
        <v>1284</v>
      </c>
    </row>
    <row r="164" spans="1:3">
      <c r="A164" s="550" t="s">
        <v>1281</v>
      </c>
      <c r="B164" s="550" t="s">
        <v>1285</v>
      </c>
      <c r="C164" s="550" t="s">
        <v>1286</v>
      </c>
    </row>
    <row r="165" spans="1:3">
      <c r="A165" s="550" t="s">
        <v>1281</v>
      </c>
      <c r="B165" s="550" t="s">
        <v>1287</v>
      </c>
      <c r="C165" s="550" t="s">
        <v>1288</v>
      </c>
    </row>
    <row r="166" spans="1:3">
      <c r="A166" s="550" t="s">
        <v>1281</v>
      </c>
      <c r="B166" s="550" t="s">
        <v>1289</v>
      </c>
      <c r="C166" s="550" t="s">
        <v>1290</v>
      </c>
    </row>
    <row r="167" spans="1:3">
      <c r="A167" s="550" t="s">
        <v>1281</v>
      </c>
      <c r="B167" s="550" t="s">
        <v>1291</v>
      </c>
      <c r="C167" s="550" t="s">
        <v>1292</v>
      </c>
    </row>
    <row r="168" spans="1:3">
      <c r="A168" s="550" t="s">
        <v>1281</v>
      </c>
      <c r="B168" s="550" t="s">
        <v>1293</v>
      </c>
      <c r="C168" s="550" t="s">
        <v>1294</v>
      </c>
    </row>
    <row r="169" spans="1:3">
      <c r="A169" s="550" t="s">
        <v>1281</v>
      </c>
      <c r="B169" s="550" t="s">
        <v>1295</v>
      </c>
      <c r="C169" s="550" t="s">
        <v>1296</v>
      </c>
    </row>
    <row r="170" spans="1:3">
      <c r="A170" s="550" t="s">
        <v>1281</v>
      </c>
      <c r="B170" s="550" t="s">
        <v>1297</v>
      </c>
      <c r="C170" s="550" t="s">
        <v>1298</v>
      </c>
    </row>
    <row r="171" spans="1:3">
      <c r="A171" s="550" t="s">
        <v>1281</v>
      </c>
      <c r="B171" s="550" t="s">
        <v>1299</v>
      </c>
      <c r="C171" s="550" t="s">
        <v>1300</v>
      </c>
    </row>
    <row r="172" spans="1:3">
      <c r="A172" s="550" t="s">
        <v>1281</v>
      </c>
      <c r="B172" s="550" t="s">
        <v>1301</v>
      </c>
      <c r="C172" s="550" t="s">
        <v>1302</v>
      </c>
    </row>
    <row r="173" spans="1:3">
      <c r="A173" s="550" t="s">
        <v>1281</v>
      </c>
      <c r="B173" s="550" t="s">
        <v>1123</v>
      </c>
      <c r="C173" s="550" t="s">
        <v>1303</v>
      </c>
    </row>
    <row r="174" spans="1:3">
      <c r="A174" s="550" t="s">
        <v>1281</v>
      </c>
      <c r="B174" s="550" t="s">
        <v>1304</v>
      </c>
      <c r="C174" s="550" t="s">
        <v>1305</v>
      </c>
    </row>
    <row r="175" spans="1:3">
      <c r="A175" s="550" t="s">
        <v>1281</v>
      </c>
      <c r="B175" s="550" t="s">
        <v>1306</v>
      </c>
      <c r="C175" s="550" t="s">
        <v>1307</v>
      </c>
    </row>
    <row r="176" spans="1:3">
      <c r="A176" s="550" t="s">
        <v>1281</v>
      </c>
      <c r="B176" s="550" t="s">
        <v>1308</v>
      </c>
      <c r="C176" s="550" t="s">
        <v>1309</v>
      </c>
    </row>
    <row r="177" spans="1:3">
      <c r="A177" s="550" t="s">
        <v>1281</v>
      </c>
      <c r="B177" s="550" t="s">
        <v>1310</v>
      </c>
      <c r="C177" s="550" t="s">
        <v>1311</v>
      </c>
    </row>
    <row r="178" spans="1:3">
      <c r="A178" s="550" t="s">
        <v>1281</v>
      </c>
      <c r="B178" s="550" t="s">
        <v>1312</v>
      </c>
      <c r="C178" s="550" t="s">
        <v>1313</v>
      </c>
    </row>
    <row r="179" spans="1:3">
      <c r="A179" s="550" t="s">
        <v>1281</v>
      </c>
      <c r="B179" s="550" t="s">
        <v>1314</v>
      </c>
      <c r="C179" s="550" t="s">
        <v>1315</v>
      </c>
    </row>
    <row r="180" spans="1:3">
      <c r="A180" s="550" t="s">
        <v>1281</v>
      </c>
      <c r="B180" s="550" t="s">
        <v>1316</v>
      </c>
      <c r="C180" s="550" t="s">
        <v>1317</v>
      </c>
    </row>
    <row r="181" spans="1:3">
      <c r="A181" s="550" t="s">
        <v>1281</v>
      </c>
      <c r="B181" s="550" t="s">
        <v>1281</v>
      </c>
      <c r="C181" s="550" t="s">
        <v>1282</v>
      </c>
    </row>
    <row r="182" spans="1:3">
      <c r="A182" s="550" t="s">
        <v>1281</v>
      </c>
      <c r="B182" s="550" t="s">
        <v>1318</v>
      </c>
      <c r="C182" s="550" t="s">
        <v>1319</v>
      </c>
    </row>
    <row r="183" spans="1:3">
      <c r="A183" s="550" t="s">
        <v>1281</v>
      </c>
      <c r="B183" s="550" t="s">
        <v>1320</v>
      </c>
      <c r="C183" s="550" t="s">
        <v>1321</v>
      </c>
    </row>
    <row r="184" spans="1:3">
      <c r="A184" s="550" t="s">
        <v>1281</v>
      </c>
      <c r="B184" s="550" t="s">
        <v>1322</v>
      </c>
      <c r="C184" s="550" t="s">
        <v>1323</v>
      </c>
    </row>
    <row r="185" spans="1:3">
      <c r="A185" s="550" t="s">
        <v>1324</v>
      </c>
      <c r="B185" s="550" t="s">
        <v>1326</v>
      </c>
      <c r="C185" s="550" t="s">
        <v>1327</v>
      </c>
    </row>
    <row r="186" spans="1:3">
      <c r="A186" s="550" t="s">
        <v>1324</v>
      </c>
      <c r="B186" s="550" t="s">
        <v>1328</v>
      </c>
      <c r="C186" s="550" t="s">
        <v>1329</v>
      </c>
    </row>
    <row r="187" spans="1:3">
      <c r="A187" s="550" t="s">
        <v>1324</v>
      </c>
      <c r="B187" s="550" t="s">
        <v>1330</v>
      </c>
      <c r="C187" s="550" t="s">
        <v>1331</v>
      </c>
    </row>
    <row r="188" spans="1:3">
      <c r="A188" s="550" t="s">
        <v>1324</v>
      </c>
      <c r="B188" s="550" t="s">
        <v>1332</v>
      </c>
      <c r="C188" s="550" t="s">
        <v>1333</v>
      </c>
    </row>
    <row r="189" spans="1:3">
      <c r="A189" s="550" t="s">
        <v>1324</v>
      </c>
      <c r="B189" s="550" t="s">
        <v>1324</v>
      </c>
      <c r="C189" s="550" t="s">
        <v>1325</v>
      </c>
    </row>
    <row r="190" spans="1:3">
      <c r="A190" s="550" t="s">
        <v>1324</v>
      </c>
      <c r="B190" s="550" t="s">
        <v>1334</v>
      </c>
      <c r="C190" s="550" t="s">
        <v>1335</v>
      </c>
    </row>
    <row r="191" spans="1:3">
      <c r="A191" s="550" t="s">
        <v>1336</v>
      </c>
      <c r="B191" s="550" t="s">
        <v>1083</v>
      </c>
      <c r="C191" s="550" t="s">
        <v>1338</v>
      </c>
    </row>
    <row r="192" spans="1:3">
      <c r="A192" s="550" t="s">
        <v>1336</v>
      </c>
      <c r="B192" s="550" t="s">
        <v>1339</v>
      </c>
      <c r="C192" s="550" t="s">
        <v>1340</v>
      </c>
    </row>
    <row r="193" spans="1:3">
      <c r="A193" s="550" t="s">
        <v>1336</v>
      </c>
      <c r="B193" s="550" t="s">
        <v>1341</v>
      </c>
      <c r="C193" s="550" t="s">
        <v>1342</v>
      </c>
    </row>
    <row r="194" spans="1:3">
      <c r="A194" s="550" t="s">
        <v>1336</v>
      </c>
      <c r="B194" s="550" t="s">
        <v>1285</v>
      </c>
      <c r="C194" s="550" t="s">
        <v>1343</v>
      </c>
    </row>
    <row r="195" spans="1:3">
      <c r="A195" s="550" t="s">
        <v>1336</v>
      </c>
      <c r="B195" s="550" t="s">
        <v>1344</v>
      </c>
      <c r="C195" s="550" t="s">
        <v>1345</v>
      </c>
    </row>
    <row r="196" spans="1:3">
      <c r="A196" s="550" t="s">
        <v>1336</v>
      </c>
      <c r="B196" s="550" t="s">
        <v>1346</v>
      </c>
      <c r="C196" s="550" t="s">
        <v>1347</v>
      </c>
    </row>
    <row r="197" spans="1:3">
      <c r="A197" s="550" t="s">
        <v>1336</v>
      </c>
      <c r="B197" s="550" t="s">
        <v>1348</v>
      </c>
      <c r="C197" s="550" t="s">
        <v>1349</v>
      </c>
    </row>
    <row r="198" spans="1:3">
      <c r="A198" s="550" t="s">
        <v>1336</v>
      </c>
      <c r="B198" s="550" t="s">
        <v>1350</v>
      </c>
      <c r="C198" s="550" t="s">
        <v>1351</v>
      </c>
    </row>
    <row r="199" spans="1:3">
      <c r="A199" s="550" t="s">
        <v>1336</v>
      </c>
      <c r="B199" s="550" t="s">
        <v>1352</v>
      </c>
      <c r="C199" s="550" t="s">
        <v>1353</v>
      </c>
    </row>
    <row r="200" spans="1:3">
      <c r="A200" s="550" t="s">
        <v>1336</v>
      </c>
      <c r="B200" s="550" t="s">
        <v>1354</v>
      </c>
      <c r="C200" s="550" t="s">
        <v>1355</v>
      </c>
    </row>
    <row r="201" spans="1:3">
      <c r="A201" s="550" t="s">
        <v>1336</v>
      </c>
      <c r="B201" s="550" t="s">
        <v>1336</v>
      </c>
      <c r="C201" s="550" t="s">
        <v>1337</v>
      </c>
    </row>
    <row r="202" spans="1:3">
      <c r="A202" s="550" t="s">
        <v>1336</v>
      </c>
      <c r="B202" s="550" t="s">
        <v>1356</v>
      </c>
      <c r="C202" s="550" t="s">
        <v>1357</v>
      </c>
    </row>
    <row r="203" spans="1:3">
      <c r="A203" s="550" t="s">
        <v>1336</v>
      </c>
      <c r="B203" s="550" t="s">
        <v>1358</v>
      </c>
      <c r="C203" s="550" t="s">
        <v>1359</v>
      </c>
    </row>
    <row r="204" spans="1:3">
      <c r="A204" s="550" t="s">
        <v>1336</v>
      </c>
      <c r="B204" s="550" t="s">
        <v>1360</v>
      </c>
      <c r="C204" s="550" t="s">
        <v>1361</v>
      </c>
    </row>
    <row r="205" spans="1:3">
      <c r="A205" s="550" t="s">
        <v>1336</v>
      </c>
      <c r="B205" s="550" t="s">
        <v>1362</v>
      </c>
      <c r="C205" s="550" t="s">
        <v>1363</v>
      </c>
    </row>
    <row r="206" spans="1:3">
      <c r="A206" s="550" t="s">
        <v>1364</v>
      </c>
      <c r="B206" s="550" t="s">
        <v>1366</v>
      </c>
      <c r="C206" s="550" t="s">
        <v>1367</v>
      </c>
    </row>
    <row r="207" spans="1:3">
      <c r="A207" s="550" t="s">
        <v>1364</v>
      </c>
      <c r="B207" s="550" t="s">
        <v>1242</v>
      </c>
      <c r="C207" s="550" t="s">
        <v>1368</v>
      </c>
    </row>
    <row r="208" spans="1:3">
      <c r="A208" s="550" t="s">
        <v>1364</v>
      </c>
      <c r="B208" s="550" t="s">
        <v>1369</v>
      </c>
      <c r="C208" s="550" t="s">
        <v>1370</v>
      </c>
    </row>
    <row r="209" spans="1:3">
      <c r="A209" s="550" t="s">
        <v>1364</v>
      </c>
      <c r="B209" s="550" t="s">
        <v>1371</v>
      </c>
      <c r="C209" s="550" t="s">
        <v>1372</v>
      </c>
    </row>
    <row r="210" spans="1:3">
      <c r="A210" s="550" t="s">
        <v>1364</v>
      </c>
      <c r="B210" s="550" t="s">
        <v>1373</v>
      </c>
      <c r="C210" s="550" t="s">
        <v>1374</v>
      </c>
    </row>
    <row r="211" spans="1:3">
      <c r="A211" s="550" t="s">
        <v>1364</v>
      </c>
      <c r="B211" s="550" t="s">
        <v>1375</v>
      </c>
      <c r="C211" s="550" t="s">
        <v>1376</v>
      </c>
    </row>
    <row r="212" spans="1:3">
      <c r="A212" s="550" t="s">
        <v>1364</v>
      </c>
      <c r="B212" s="550" t="s">
        <v>1377</v>
      </c>
      <c r="C212" s="550" t="s">
        <v>1378</v>
      </c>
    </row>
    <row r="213" spans="1:3">
      <c r="A213" s="550" t="s">
        <v>1364</v>
      </c>
      <c r="B213" s="550" t="s">
        <v>1379</v>
      </c>
      <c r="C213" s="550" t="s">
        <v>1380</v>
      </c>
    </row>
    <row r="214" spans="1:3">
      <c r="A214" s="550" t="s">
        <v>1364</v>
      </c>
      <c r="B214" s="550" t="s">
        <v>1381</v>
      </c>
      <c r="C214" s="550" t="s">
        <v>1382</v>
      </c>
    </row>
    <row r="215" spans="1:3">
      <c r="A215" s="550" t="s">
        <v>1364</v>
      </c>
      <c r="B215" s="550" t="s">
        <v>1383</v>
      </c>
      <c r="C215" s="550" t="s">
        <v>1384</v>
      </c>
    </row>
    <row r="216" spans="1:3">
      <c r="A216" s="550" t="s">
        <v>1364</v>
      </c>
      <c r="B216" s="550" t="s">
        <v>1385</v>
      </c>
      <c r="C216" s="550" t="s">
        <v>1386</v>
      </c>
    </row>
    <row r="217" spans="1:3">
      <c r="A217" s="550" t="s">
        <v>1364</v>
      </c>
      <c r="B217" s="550" t="s">
        <v>1387</v>
      </c>
      <c r="C217" s="550" t="s">
        <v>1388</v>
      </c>
    </row>
    <row r="218" spans="1:3">
      <c r="A218" s="550" t="s">
        <v>1364</v>
      </c>
      <c r="B218" s="550" t="s">
        <v>1389</v>
      </c>
      <c r="C218" s="550" t="s">
        <v>1390</v>
      </c>
    </row>
    <row r="219" spans="1:3">
      <c r="A219" s="550" t="s">
        <v>1364</v>
      </c>
      <c r="B219" s="550" t="s">
        <v>1364</v>
      </c>
      <c r="C219" s="550" t="s">
        <v>1365</v>
      </c>
    </row>
    <row r="220" spans="1:3">
      <c r="A220" s="550" t="s">
        <v>1364</v>
      </c>
      <c r="B220" s="550" t="s">
        <v>1391</v>
      </c>
      <c r="C220" s="550" t="s">
        <v>1392</v>
      </c>
    </row>
    <row r="221" spans="1:3">
      <c r="A221" s="550" t="s">
        <v>1364</v>
      </c>
      <c r="B221" s="550" t="s">
        <v>1393</v>
      </c>
      <c r="C221" s="550" t="s">
        <v>1394</v>
      </c>
    </row>
    <row r="222" spans="1:3">
      <c r="A222" s="550" t="s">
        <v>1395</v>
      </c>
      <c r="B222" s="550" t="s">
        <v>1397</v>
      </c>
      <c r="C222" s="550" t="s">
        <v>1398</v>
      </c>
    </row>
    <row r="223" spans="1:3">
      <c r="A223" s="550" t="s">
        <v>1395</v>
      </c>
      <c r="B223" s="550" t="s">
        <v>1399</v>
      </c>
      <c r="C223" s="550" t="s">
        <v>1400</v>
      </c>
    </row>
    <row r="224" spans="1:3">
      <c r="A224" s="550" t="s">
        <v>1395</v>
      </c>
      <c r="B224" s="550" t="s">
        <v>1401</v>
      </c>
      <c r="C224" s="550" t="s">
        <v>1402</v>
      </c>
    </row>
    <row r="225" spans="1:3">
      <c r="A225" s="550" t="s">
        <v>1395</v>
      </c>
      <c r="B225" s="550" t="s">
        <v>1403</v>
      </c>
      <c r="C225" s="550" t="s">
        <v>1404</v>
      </c>
    </row>
    <row r="226" spans="1:3">
      <c r="A226" s="550" t="s">
        <v>1395</v>
      </c>
      <c r="B226" s="550" t="s">
        <v>1405</v>
      </c>
      <c r="C226" s="550" t="s">
        <v>1406</v>
      </c>
    </row>
    <row r="227" spans="1:3">
      <c r="A227" s="550" t="s">
        <v>1395</v>
      </c>
      <c r="B227" s="550" t="s">
        <v>1407</v>
      </c>
      <c r="C227" s="550" t="s">
        <v>1408</v>
      </c>
    </row>
    <row r="228" spans="1:3">
      <c r="A228" s="550" t="s">
        <v>1395</v>
      </c>
      <c r="B228" s="550" t="s">
        <v>1314</v>
      </c>
      <c r="C228" s="550" t="s">
        <v>1409</v>
      </c>
    </row>
    <row r="229" spans="1:3">
      <c r="A229" s="550" t="s">
        <v>1395</v>
      </c>
      <c r="B229" s="550" t="s">
        <v>1395</v>
      </c>
      <c r="C229" s="550" t="s">
        <v>1396</v>
      </c>
    </row>
    <row r="230" spans="1:3">
      <c r="A230" s="550" t="s">
        <v>1395</v>
      </c>
      <c r="B230" s="550" t="s">
        <v>1410</v>
      </c>
      <c r="C230" s="550" t="s">
        <v>1411</v>
      </c>
    </row>
    <row r="231" spans="1:3">
      <c r="A231" s="550" t="s">
        <v>1395</v>
      </c>
      <c r="B231" s="550" t="s">
        <v>1412</v>
      </c>
      <c r="C231" s="550" t="s">
        <v>1413</v>
      </c>
    </row>
    <row r="232" spans="1:3">
      <c r="A232" s="550" t="s">
        <v>1414</v>
      </c>
      <c r="B232" s="550" t="s">
        <v>1416</v>
      </c>
      <c r="C232" s="550" t="s">
        <v>1417</v>
      </c>
    </row>
    <row r="233" spans="1:3">
      <c r="A233" s="550" t="s">
        <v>1414</v>
      </c>
      <c r="B233" s="550" t="s">
        <v>1373</v>
      </c>
      <c r="C233" s="550" t="s">
        <v>1418</v>
      </c>
    </row>
    <row r="234" spans="1:3">
      <c r="A234" s="550" t="s">
        <v>1414</v>
      </c>
      <c r="B234" s="550" t="s">
        <v>1419</v>
      </c>
      <c r="C234" s="550" t="s">
        <v>1420</v>
      </c>
    </row>
    <row r="235" spans="1:3">
      <c r="A235" s="550" t="s">
        <v>1414</v>
      </c>
      <c r="B235" s="550" t="s">
        <v>1421</v>
      </c>
      <c r="C235" s="550" t="s">
        <v>1422</v>
      </c>
    </row>
    <row r="236" spans="1:3">
      <c r="A236" s="550" t="s">
        <v>1414</v>
      </c>
      <c r="B236" s="550" t="s">
        <v>1423</v>
      </c>
      <c r="C236" s="550" t="s">
        <v>1424</v>
      </c>
    </row>
    <row r="237" spans="1:3">
      <c r="A237" s="550" t="s">
        <v>1414</v>
      </c>
      <c r="B237" s="550" t="s">
        <v>1425</v>
      </c>
      <c r="C237" s="550" t="s">
        <v>1426</v>
      </c>
    </row>
    <row r="238" spans="1:3">
      <c r="A238" s="550" t="s">
        <v>1414</v>
      </c>
      <c r="B238" s="550" t="s">
        <v>1427</v>
      </c>
      <c r="C238" s="550" t="s">
        <v>1428</v>
      </c>
    </row>
    <row r="239" spans="1:3">
      <c r="A239" s="550" t="s">
        <v>1414</v>
      </c>
      <c r="B239" s="550" t="s">
        <v>1429</v>
      </c>
      <c r="C239" s="550" t="s">
        <v>1430</v>
      </c>
    </row>
    <row r="240" spans="1:3">
      <c r="A240" s="550" t="s">
        <v>1414</v>
      </c>
      <c r="B240" s="550" t="s">
        <v>1431</v>
      </c>
      <c r="C240" s="550" t="s">
        <v>1432</v>
      </c>
    </row>
    <row r="241" spans="1:3">
      <c r="A241" s="550" t="s">
        <v>1414</v>
      </c>
      <c r="B241" s="550" t="s">
        <v>1433</v>
      </c>
      <c r="C241" s="550" t="s">
        <v>1434</v>
      </c>
    </row>
    <row r="242" spans="1:3">
      <c r="A242" s="550" t="s">
        <v>1414</v>
      </c>
      <c r="B242" s="550" t="s">
        <v>1435</v>
      </c>
      <c r="C242" s="550" t="s">
        <v>1436</v>
      </c>
    </row>
    <row r="243" spans="1:3">
      <c r="A243" s="550" t="s">
        <v>1414</v>
      </c>
      <c r="B243" s="550" t="s">
        <v>1437</v>
      </c>
      <c r="C243" s="550" t="s">
        <v>1438</v>
      </c>
    </row>
    <row r="244" spans="1:3">
      <c r="A244" s="550" t="s">
        <v>1414</v>
      </c>
      <c r="B244" s="550" t="s">
        <v>1439</v>
      </c>
      <c r="C244" s="550" t="s">
        <v>1440</v>
      </c>
    </row>
    <row r="245" spans="1:3">
      <c r="A245" s="550" t="s">
        <v>1414</v>
      </c>
      <c r="B245" s="550" t="s">
        <v>1441</v>
      </c>
      <c r="C245" s="550" t="s">
        <v>1442</v>
      </c>
    </row>
    <row r="246" spans="1:3">
      <c r="A246" s="550" t="s">
        <v>1414</v>
      </c>
      <c r="B246" s="550" t="s">
        <v>1414</v>
      </c>
      <c r="C246" s="550" t="s">
        <v>1415</v>
      </c>
    </row>
    <row r="247" spans="1:3">
      <c r="A247" s="550" t="s">
        <v>1414</v>
      </c>
      <c r="B247" s="550" t="s">
        <v>1443</v>
      </c>
      <c r="C247" s="550" t="s">
        <v>1444</v>
      </c>
    </row>
    <row r="248" spans="1:3">
      <c r="A248" s="550" t="s">
        <v>1414</v>
      </c>
      <c r="B248" s="550" t="s">
        <v>1445</v>
      </c>
      <c r="C248" s="550" t="s">
        <v>1446</v>
      </c>
    </row>
    <row r="249" spans="1:3">
      <c r="A249" s="550" t="s">
        <v>1447</v>
      </c>
      <c r="B249" s="550" t="s">
        <v>1449</v>
      </c>
      <c r="C249" s="550" t="s">
        <v>1450</v>
      </c>
    </row>
    <row r="250" spans="1:3">
      <c r="A250" s="550" t="s">
        <v>1447</v>
      </c>
      <c r="B250" s="550" t="s">
        <v>1451</v>
      </c>
      <c r="C250" s="550" t="s">
        <v>1452</v>
      </c>
    </row>
    <row r="251" spans="1:3">
      <c r="A251" s="550" t="s">
        <v>1447</v>
      </c>
      <c r="B251" s="550" t="s">
        <v>1453</v>
      </c>
      <c r="C251" s="550" t="s">
        <v>1454</v>
      </c>
    </row>
    <row r="252" spans="1:3">
      <c r="A252" s="550" t="s">
        <v>1447</v>
      </c>
      <c r="B252" s="550" t="s">
        <v>973</v>
      </c>
      <c r="C252" s="550" t="s">
        <v>1455</v>
      </c>
    </row>
    <row r="253" spans="1:3">
      <c r="A253" s="550" t="s">
        <v>1447</v>
      </c>
      <c r="B253" s="550" t="s">
        <v>1456</v>
      </c>
      <c r="C253" s="550" t="s">
        <v>1457</v>
      </c>
    </row>
    <row r="254" spans="1:3">
      <c r="A254" s="550" t="s">
        <v>1447</v>
      </c>
      <c r="B254" s="550" t="s">
        <v>1447</v>
      </c>
      <c r="C254" s="550" t="s">
        <v>1448</v>
      </c>
    </row>
    <row r="255" spans="1:3">
      <c r="A255" s="550" t="s">
        <v>1447</v>
      </c>
      <c r="B255" s="550" t="s">
        <v>1458</v>
      </c>
      <c r="C255" s="550" t="s">
        <v>1459</v>
      </c>
    </row>
    <row r="256" spans="1:3">
      <c r="A256" s="550" t="s">
        <v>1447</v>
      </c>
      <c r="B256" s="550" t="s">
        <v>1460</v>
      </c>
      <c r="C256" s="550" t="s">
        <v>1461</v>
      </c>
    </row>
    <row r="257" spans="1:3">
      <c r="A257" s="550" t="s">
        <v>1462</v>
      </c>
      <c r="B257" s="550" t="s">
        <v>1464</v>
      </c>
      <c r="C257" s="550" t="s">
        <v>1465</v>
      </c>
    </row>
    <row r="258" spans="1:3">
      <c r="A258" s="550" t="s">
        <v>1462</v>
      </c>
      <c r="B258" s="550" t="s">
        <v>1466</v>
      </c>
      <c r="C258" s="550" t="s">
        <v>1467</v>
      </c>
    </row>
    <row r="259" spans="1:3">
      <c r="A259" s="550" t="s">
        <v>1462</v>
      </c>
      <c r="B259" s="550" t="s">
        <v>1468</v>
      </c>
      <c r="C259" s="550" t="s">
        <v>1469</v>
      </c>
    </row>
    <row r="260" spans="1:3">
      <c r="A260" s="550" t="s">
        <v>1462</v>
      </c>
      <c r="B260" s="550" t="s">
        <v>1470</v>
      </c>
      <c r="C260" s="550" t="s">
        <v>1471</v>
      </c>
    </row>
    <row r="261" spans="1:3">
      <c r="A261" s="550" t="s">
        <v>1462</v>
      </c>
      <c r="B261" s="550" t="s">
        <v>1462</v>
      </c>
      <c r="C261" s="550" t="s">
        <v>1463</v>
      </c>
    </row>
    <row r="262" spans="1:3">
      <c r="A262" s="550" t="s">
        <v>1462</v>
      </c>
      <c r="B262" s="550" t="s">
        <v>1472</v>
      </c>
      <c r="C262" s="550" t="s">
        <v>1473</v>
      </c>
    </row>
    <row r="263" spans="1:3">
      <c r="A263" s="550" t="s">
        <v>1474</v>
      </c>
      <c r="B263" s="550" t="s">
        <v>1476</v>
      </c>
      <c r="C263" s="550" t="s">
        <v>1477</v>
      </c>
    </row>
    <row r="264" spans="1:3">
      <c r="A264" s="550" t="s">
        <v>1474</v>
      </c>
      <c r="B264" s="550" t="s">
        <v>1478</v>
      </c>
      <c r="C264" s="550" t="s">
        <v>1479</v>
      </c>
    </row>
    <row r="265" spans="1:3">
      <c r="A265" s="550" t="s">
        <v>1474</v>
      </c>
      <c r="B265" s="550" t="s">
        <v>1480</v>
      </c>
      <c r="C265" s="550" t="s">
        <v>1481</v>
      </c>
    </row>
    <row r="266" spans="1:3">
      <c r="A266" s="550" t="s">
        <v>1474</v>
      </c>
      <c r="B266" s="550" t="s">
        <v>1482</v>
      </c>
      <c r="C266" s="550" t="s">
        <v>1483</v>
      </c>
    </row>
    <row r="267" spans="1:3">
      <c r="A267" s="550" t="s">
        <v>1474</v>
      </c>
      <c r="B267" s="550" t="s">
        <v>1484</v>
      </c>
      <c r="C267" s="550" t="s">
        <v>1485</v>
      </c>
    </row>
    <row r="268" spans="1:3">
      <c r="A268" s="550" t="s">
        <v>1474</v>
      </c>
      <c r="B268" s="550" t="s">
        <v>1474</v>
      </c>
      <c r="C268" s="550" t="s">
        <v>1475</v>
      </c>
    </row>
    <row r="269" spans="1:3">
      <c r="A269" s="550" t="s">
        <v>1474</v>
      </c>
      <c r="B269" s="550" t="s">
        <v>1486</v>
      </c>
      <c r="C269" s="550" t="s">
        <v>1487</v>
      </c>
    </row>
    <row r="270" spans="1:3">
      <c r="A270" s="550" t="s">
        <v>1488</v>
      </c>
      <c r="B270" s="550" t="s">
        <v>1490</v>
      </c>
      <c r="C270" s="550" t="s">
        <v>1491</v>
      </c>
    </row>
    <row r="271" spans="1:3">
      <c r="A271" s="550" t="s">
        <v>1488</v>
      </c>
      <c r="B271" s="550" t="s">
        <v>1492</v>
      </c>
      <c r="C271" s="550" t="s">
        <v>1493</v>
      </c>
    </row>
    <row r="272" spans="1:3">
      <c r="A272" s="550" t="s">
        <v>1488</v>
      </c>
      <c r="B272" s="550" t="s">
        <v>1494</v>
      </c>
      <c r="C272" s="550" t="s">
        <v>1495</v>
      </c>
    </row>
    <row r="273" spans="1:3">
      <c r="A273" s="550" t="s">
        <v>1488</v>
      </c>
      <c r="B273" s="550" t="s">
        <v>1496</v>
      </c>
      <c r="C273" s="550" t="s">
        <v>1497</v>
      </c>
    </row>
    <row r="274" spans="1:3">
      <c r="A274" s="550" t="s">
        <v>1488</v>
      </c>
      <c r="B274" s="550" t="s">
        <v>1498</v>
      </c>
      <c r="C274" s="550" t="s">
        <v>1499</v>
      </c>
    </row>
    <row r="275" spans="1:3">
      <c r="A275" s="550" t="s">
        <v>1488</v>
      </c>
      <c r="B275" s="550" t="s">
        <v>1500</v>
      </c>
      <c r="C275" s="550" t="s">
        <v>1501</v>
      </c>
    </row>
    <row r="276" spans="1:3">
      <c r="A276" s="550" t="s">
        <v>1488</v>
      </c>
      <c r="B276" s="550" t="s">
        <v>1502</v>
      </c>
      <c r="C276" s="550" t="s">
        <v>1503</v>
      </c>
    </row>
    <row r="277" spans="1:3">
      <c r="A277" s="550" t="s">
        <v>1488</v>
      </c>
      <c r="B277" s="550" t="s">
        <v>1504</v>
      </c>
      <c r="C277" s="550" t="s">
        <v>1505</v>
      </c>
    </row>
    <row r="278" spans="1:3">
      <c r="A278" s="550" t="s">
        <v>1488</v>
      </c>
      <c r="B278" s="550" t="s">
        <v>1506</v>
      </c>
      <c r="C278" s="550" t="s">
        <v>1507</v>
      </c>
    </row>
    <row r="279" spans="1:3">
      <c r="A279" s="550" t="s">
        <v>1488</v>
      </c>
      <c r="B279" s="550" t="s">
        <v>1508</v>
      </c>
      <c r="C279" s="550" t="s">
        <v>1509</v>
      </c>
    </row>
    <row r="280" spans="1:3">
      <c r="A280" s="550" t="s">
        <v>1488</v>
      </c>
      <c r="B280" s="550" t="s">
        <v>1510</v>
      </c>
      <c r="C280" s="550" t="s">
        <v>1511</v>
      </c>
    </row>
    <row r="281" spans="1:3">
      <c r="A281" s="550" t="s">
        <v>1488</v>
      </c>
      <c r="B281" s="550" t="s">
        <v>1512</v>
      </c>
      <c r="C281" s="550" t="s">
        <v>1513</v>
      </c>
    </row>
    <row r="282" spans="1:3">
      <c r="A282" s="550" t="s">
        <v>1488</v>
      </c>
      <c r="B282" s="550" t="s">
        <v>1514</v>
      </c>
      <c r="C282" s="550" t="s">
        <v>1515</v>
      </c>
    </row>
    <row r="283" spans="1:3">
      <c r="A283" s="550" t="s">
        <v>1488</v>
      </c>
      <c r="B283" s="550" t="s">
        <v>1468</v>
      </c>
      <c r="C283" s="550" t="s">
        <v>1516</v>
      </c>
    </row>
    <row r="284" spans="1:3">
      <c r="A284" s="550" t="s">
        <v>1488</v>
      </c>
      <c r="B284" s="550" t="s">
        <v>1517</v>
      </c>
      <c r="C284" s="550" t="s">
        <v>1518</v>
      </c>
    </row>
    <row r="285" spans="1:3">
      <c r="A285" s="550" t="s">
        <v>1488</v>
      </c>
      <c r="B285" s="550" t="s">
        <v>1519</v>
      </c>
      <c r="C285" s="550" t="s">
        <v>1520</v>
      </c>
    </row>
    <row r="286" spans="1:3">
      <c r="A286" s="550" t="s">
        <v>1488</v>
      </c>
      <c r="B286" s="550" t="s">
        <v>1521</v>
      </c>
      <c r="C286" s="550" t="s">
        <v>1522</v>
      </c>
    </row>
    <row r="287" spans="1:3">
      <c r="A287" s="550" t="s">
        <v>1488</v>
      </c>
      <c r="B287" s="550" t="s">
        <v>1523</v>
      </c>
      <c r="C287" s="550" t="s">
        <v>1524</v>
      </c>
    </row>
    <row r="288" spans="1:3">
      <c r="A288" s="550" t="s">
        <v>1488</v>
      </c>
      <c r="B288" s="550" t="s">
        <v>1488</v>
      </c>
      <c r="C288" s="550" t="s">
        <v>1489</v>
      </c>
    </row>
    <row r="289" spans="1:3">
      <c r="A289" s="550" t="s">
        <v>1488</v>
      </c>
      <c r="B289" s="550" t="s">
        <v>1525</v>
      </c>
      <c r="C289" s="550" t="s">
        <v>1526</v>
      </c>
    </row>
    <row r="290" spans="1:3">
      <c r="A290" s="550" t="s">
        <v>1488</v>
      </c>
      <c r="B290" s="550" t="s">
        <v>1527</v>
      </c>
      <c r="C290" s="550" t="s">
        <v>1528</v>
      </c>
    </row>
    <row r="291" spans="1:3">
      <c r="A291" s="550" t="s">
        <v>1529</v>
      </c>
      <c r="B291" s="550" t="s">
        <v>1531</v>
      </c>
      <c r="C291" s="550" t="s">
        <v>1532</v>
      </c>
    </row>
    <row r="292" spans="1:3">
      <c r="A292" s="550" t="s">
        <v>1529</v>
      </c>
      <c r="B292" s="550" t="s">
        <v>1492</v>
      </c>
      <c r="C292" s="550" t="s">
        <v>1533</v>
      </c>
    </row>
    <row r="293" spans="1:3">
      <c r="A293" s="550" t="s">
        <v>1529</v>
      </c>
      <c r="B293" s="550" t="s">
        <v>1534</v>
      </c>
      <c r="C293" s="550" t="s">
        <v>1535</v>
      </c>
    </row>
    <row r="294" spans="1:3">
      <c r="A294" s="550" t="s">
        <v>1529</v>
      </c>
      <c r="B294" s="550" t="s">
        <v>1536</v>
      </c>
      <c r="C294" s="550" t="s">
        <v>1537</v>
      </c>
    </row>
    <row r="295" spans="1:3">
      <c r="A295" s="550" t="s">
        <v>1529</v>
      </c>
      <c r="B295" s="550" t="s">
        <v>1538</v>
      </c>
      <c r="C295" s="550" t="s">
        <v>1539</v>
      </c>
    </row>
    <row r="296" spans="1:3">
      <c r="A296" s="550" t="s">
        <v>1529</v>
      </c>
      <c r="B296" s="550" t="s">
        <v>1540</v>
      </c>
      <c r="C296" s="550" t="s">
        <v>1541</v>
      </c>
    </row>
    <row r="297" spans="1:3">
      <c r="A297" s="550" t="s">
        <v>1529</v>
      </c>
      <c r="B297" s="550" t="s">
        <v>1542</v>
      </c>
      <c r="C297" s="550" t="s">
        <v>1543</v>
      </c>
    </row>
    <row r="298" spans="1:3">
      <c r="A298" s="550" t="s">
        <v>1529</v>
      </c>
      <c r="B298" s="550" t="s">
        <v>1544</v>
      </c>
      <c r="C298" s="550" t="s">
        <v>1545</v>
      </c>
    </row>
    <row r="299" spans="1:3">
      <c r="A299" s="550" t="s">
        <v>1529</v>
      </c>
      <c r="B299" s="550" t="s">
        <v>1546</v>
      </c>
      <c r="C299" s="550" t="s">
        <v>1547</v>
      </c>
    </row>
    <row r="300" spans="1:3">
      <c r="A300" s="550" t="s">
        <v>1529</v>
      </c>
      <c r="B300" s="550" t="s">
        <v>1548</v>
      </c>
      <c r="C300" s="550" t="s">
        <v>1549</v>
      </c>
    </row>
    <row r="301" spans="1:3">
      <c r="A301" s="550" t="s">
        <v>1529</v>
      </c>
      <c r="B301" s="550" t="s">
        <v>1550</v>
      </c>
      <c r="C301" s="550" t="s">
        <v>1551</v>
      </c>
    </row>
    <row r="302" spans="1:3">
      <c r="A302" s="550" t="s">
        <v>1529</v>
      </c>
      <c r="B302" s="550" t="s">
        <v>1552</v>
      </c>
      <c r="C302" s="550" t="s">
        <v>1553</v>
      </c>
    </row>
    <row r="303" spans="1:3">
      <c r="A303" s="550" t="s">
        <v>1529</v>
      </c>
      <c r="B303" s="550" t="s">
        <v>1554</v>
      </c>
      <c r="C303" s="550" t="s">
        <v>1555</v>
      </c>
    </row>
    <row r="304" spans="1:3">
      <c r="A304" s="550" t="s">
        <v>1529</v>
      </c>
      <c r="B304" s="550" t="s">
        <v>1556</v>
      </c>
      <c r="C304" s="550" t="s">
        <v>1557</v>
      </c>
    </row>
    <row r="305" spans="1:3">
      <c r="A305" s="550" t="s">
        <v>1529</v>
      </c>
      <c r="B305" s="550" t="s">
        <v>1558</v>
      </c>
      <c r="C305" s="550" t="s">
        <v>1559</v>
      </c>
    </row>
    <row r="306" spans="1:3">
      <c r="A306" s="550" t="s">
        <v>1529</v>
      </c>
      <c r="B306" s="550" t="s">
        <v>1224</v>
      </c>
      <c r="C306" s="550" t="s">
        <v>1560</v>
      </c>
    </row>
    <row r="307" spans="1:3">
      <c r="A307" s="550" t="s">
        <v>1529</v>
      </c>
      <c r="B307" s="550" t="s">
        <v>1529</v>
      </c>
      <c r="C307" s="550" t="s">
        <v>1530</v>
      </c>
    </row>
    <row r="308" spans="1:3">
      <c r="A308" s="550" t="s">
        <v>1529</v>
      </c>
      <c r="B308" s="550" t="s">
        <v>1561</v>
      </c>
      <c r="C308" s="550" t="s">
        <v>1562</v>
      </c>
    </row>
  </sheetData>
  <phoneticPr fontId="8" type="noConversion"/>
  <pageMargins left="0.75" right="0.75" top="1" bottom="1" header="0.5" footer="0.5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workbookViewId="0"/>
  </sheetViews>
  <sheetFormatPr defaultColWidth="9.109375" defaultRowHeight="11.25"/>
  <cols>
    <col min="1" max="1" width="9.109375" style="44" customWidth="1"/>
    <col min="2" max="16384" width="9.109375" style="44"/>
  </cols>
  <sheetData/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DblClick">
    <tabColor indexed="47"/>
  </sheetPr>
  <dimension ref="A1"/>
  <sheetViews>
    <sheetView showGridLines="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SphereChoose">
    <tabColor indexed="47"/>
  </sheetPr>
  <dimension ref="A1"/>
  <sheetViews>
    <sheetView showGridLines="0"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1">
    <tabColor indexed="47"/>
  </sheetPr>
  <dimension ref="A1"/>
  <sheetViews>
    <sheetView showGridLines="0" workbookViewId="0"/>
  </sheetViews>
  <sheetFormatPr defaultRowHeight="15"/>
  <sheetData/>
  <sheetProtection formatColumns="0" formatRows="0"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3">
    <tabColor indexed="47"/>
  </sheetPr>
  <dimension ref="A1"/>
  <sheetViews>
    <sheetView showGridLines="0" workbookViewId="0"/>
  </sheetViews>
  <sheetFormatPr defaultRowHeight="15"/>
  <sheetData/>
  <sheetProtection formatColumns="0" formatRows="0"/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4">
    <tabColor indexed="47"/>
  </sheetPr>
  <dimension ref="A1"/>
  <sheetViews>
    <sheetView showGridLines="0" workbookViewId="0"/>
  </sheetViews>
  <sheetFormatPr defaultRowHeight="15"/>
  <sheetData/>
  <sheetProtection formatColumns="0" formatRows="0"/>
  <phoneticPr fontId="8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6">
    <tabColor indexed="47"/>
  </sheetPr>
  <dimension ref="A1"/>
  <sheetViews>
    <sheetView showGridLines="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2:E36"/>
  <sheetViews>
    <sheetView showGridLines="0" topLeftCell="B1" zoomScaleNormal="100" workbookViewId="0"/>
  </sheetViews>
  <sheetFormatPr defaultColWidth="10.33203125" defaultRowHeight="11.25"/>
  <cols>
    <col min="1" max="1" width="4.88671875" style="85" hidden="1" customWidth="1"/>
    <col min="2" max="2" width="34.44140625" style="200" customWidth="1"/>
    <col min="3" max="3" width="90.6640625" style="86" customWidth="1"/>
    <col min="4" max="4" width="29.88671875" style="199" customWidth="1"/>
    <col min="5" max="5" width="10.33203125" style="85" customWidth="1"/>
    <col min="6" max="16384" width="10.33203125" style="85"/>
  </cols>
  <sheetData>
    <row r="2" spans="1:5" ht="24" customHeight="1">
      <c r="A2" s="85" t="s">
        <v>0</v>
      </c>
      <c r="B2" s="203" t="s">
        <v>1</v>
      </c>
      <c r="C2" s="202" t="s">
        <v>2</v>
      </c>
      <c r="D2" s="201" t="s">
        <v>3</v>
      </c>
      <c r="E2" s="84"/>
    </row>
    <row r="3" spans="1:5">
      <c r="B3" s="200" t="s">
        <v>4</v>
      </c>
      <c r="C3" s="86" t="s">
        <v>5</v>
      </c>
      <c r="D3" s="199" t="s">
        <v>6</v>
      </c>
    </row>
    <row r="4" spans="1:5">
      <c r="B4" s="200" t="s">
        <v>7</v>
      </c>
      <c r="C4" s="86" t="s">
        <v>8</v>
      </c>
      <c r="D4" s="199" t="s">
        <v>6</v>
      </c>
    </row>
    <row r="5" spans="1:5">
      <c r="B5" s="200" t="s">
        <v>9</v>
      </c>
      <c r="C5" s="86" t="s">
        <v>5</v>
      </c>
      <c r="D5" s="199" t="s">
        <v>6</v>
      </c>
    </row>
    <row r="6" spans="1:5">
      <c r="B6" s="200" t="s">
        <v>10</v>
      </c>
      <c r="C6" s="86" t="s">
        <v>8</v>
      </c>
      <c r="D6" s="199" t="s">
        <v>6</v>
      </c>
    </row>
    <row r="7" spans="1:5">
      <c r="B7" s="200" t="s">
        <v>11</v>
      </c>
      <c r="C7" s="86" t="s">
        <v>5</v>
      </c>
      <c r="D7" s="199" t="s">
        <v>6</v>
      </c>
    </row>
    <row r="8" spans="1:5">
      <c r="B8" s="200" t="s">
        <v>12</v>
      </c>
      <c r="C8" s="86" t="s">
        <v>8</v>
      </c>
      <c r="D8" s="199" t="s">
        <v>6</v>
      </c>
    </row>
    <row r="9" spans="1:5">
      <c r="B9" s="200" t="s">
        <v>13</v>
      </c>
      <c r="C9" s="86" t="s">
        <v>5</v>
      </c>
      <c r="D9" s="199" t="s">
        <v>6</v>
      </c>
    </row>
    <row r="10" spans="1:5">
      <c r="B10" s="200" t="s">
        <v>14</v>
      </c>
      <c r="C10" s="86" t="s">
        <v>8</v>
      </c>
      <c r="D10" s="199" t="s">
        <v>6</v>
      </c>
    </row>
    <row r="11" spans="1:5">
      <c r="B11" s="200" t="s">
        <v>15</v>
      </c>
      <c r="C11" s="86" t="s">
        <v>5</v>
      </c>
      <c r="D11" s="199" t="s">
        <v>6</v>
      </c>
    </row>
    <row r="12" spans="1:5">
      <c r="B12" s="200" t="s">
        <v>16</v>
      </c>
      <c r="C12" s="86" t="s">
        <v>8</v>
      </c>
      <c r="D12" s="199" t="s">
        <v>6</v>
      </c>
    </row>
    <row r="13" spans="1:5">
      <c r="B13" s="200" t="s">
        <v>17</v>
      </c>
      <c r="C13" s="86" t="s">
        <v>5</v>
      </c>
      <c r="D13" s="199" t="s">
        <v>6</v>
      </c>
    </row>
    <row r="14" spans="1:5">
      <c r="B14" s="200" t="s">
        <v>18</v>
      </c>
      <c r="C14" s="86" t="s">
        <v>8</v>
      </c>
      <c r="D14" s="199" t="s">
        <v>6</v>
      </c>
    </row>
    <row r="15" spans="1:5">
      <c r="B15" s="200" t="s">
        <v>19</v>
      </c>
      <c r="C15" s="86" t="s">
        <v>5</v>
      </c>
      <c r="D15" s="199" t="s">
        <v>6</v>
      </c>
    </row>
    <row r="16" spans="1:5">
      <c r="B16" s="200" t="s">
        <v>20</v>
      </c>
      <c r="C16" s="86" t="s">
        <v>8</v>
      </c>
      <c r="D16" s="199" t="s">
        <v>6</v>
      </c>
    </row>
    <row r="17" spans="2:4">
      <c r="B17" s="200" t="s">
        <v>21</v>
      </c>
      <c r="C17" s="86" t="s">
        <v>5</v>
      </c>
      <c r="D17" s="199" t="s">
        <v>6</v>
      </c>
    </row>
    <row r="18" spans="2:4">
      <c r="B18" s="200" t="s">
        <v>22</v>
      </c>
      <c r="C18" s="86" t="s">
        <v>8</v>
      </c>
      <c r="D18" s="199" t="s">
        <v>6</v>
      </c>
    </row>
    <row r="19" spans="2:4">
      <c r="B19" s="200" t="s">
        <v>23</v>
      </c>
      <c r="C19" s="86" t="s">
        <v>5</v>
      </c>
      <c r="D19" s="199" t="s">
        <v>6</v>
      </c>
    </row>
    <row r="20" spans="2:4">
      <c r="B20" s="200" t="s">
        <v>24</v>
      </c>
      <c r="C20" s="86" t="s">
        <v>8</v>
      </c>
      <c r="D20" s="199" t="s">
        <v>6</v>
      </c>
    </row>
    <row r="21" spans="2:4">
      <c r="B21" s="200" t="s">
        <v>25</v>
      </c>
      <c r="C21" s="86" t="s">
        <v>5</v>
      </c>
      <c r="D21" s="199" t="s">
        <v>6</v>
      </c>
    </row>
    <row r="22" spans="2:4">
      <c r="B22" s="200" t="s">
        <v>26</v>
      </c>
      <c r="C22" s="86" t="s">
        <v>8</v>
      </c>
      <c r="D22" s="199" t="s">
        <v>6</v>
      </c>
    </row>
    <row r="23" spans="2:4">
      <c r="B23" s="200" t="s">
        <v>27</v>
      </c>
      <c r="C23" s="86" t="s">
        <v>5</v>
      </c>
      <c r="D23" s="199" t="s">
        <v>6</v>
      </c>
    </row>
    <row r="24" spans="2:4">
      <c r="B24" s="200" t="s">
        <v>28</v>
      </c>
      <c r="C24" s="86" t="s">
        <v>8</v>
      </c>
      <c r="D24" s="199" t="s">
        <v>6</v>
      </c>
    </row>
    <row r="25" spans="2:4">
      <c r="B25" s="200" t="s">
        <v>29</v>
      </c>
      <c r="C25" s="86" t="s">
        <v>5</v>
      </c>
      <c r="D25" s="199" t="s">
        <v>6</v>
      </c>
    </row>
    <row r="26" spans="2:4">
      <c r="B26" s="200" t="s">
        <v>30</v>
      </c>
      <c r="C26" s="86" t="s">
        <v>8</v>
      </c>
      <c r="D26" s="199" t="s">
        <v>6</v>
      </c>
    </row>
    <row r="27" spans="2:4">
      <c r="B27" s="200" t="s">
        <v>31</v>
      </c>
      <c r="C27" s="86" t="s">
        <v>5</v>
      </c>
      <c r="D27" s="199" t="s">
        <v>6</v>
      </c>
    </row>
    <row r="28" spans="2:4">
      <c r="B28" s="200" t="s">
        <v>32</v>
      </c>
      <c r="C28" s="86" t="s">
        <v>8</v>
      </c>
      <c r="D28" s="199" t="s">
        <v>6</v>
      </c>
    </row>
    <row r="29" spans="2:4">
      <c r="B29" s="200" t="s">
        <v>959</v>
      </c>
      <c r="C29" s="86" t="s">
        <v>5</v>
      </c>
      <c r="D29" s="199" t="s">
        <v>6</v>
      </c>
    </row>
    <row r="30" spans="2:4">
      <c r="B30" s="200" t="s">
        <v>960</v>
      </c>
      <c r="C30" s="86" t="s">
        <v>8</v>
      </c>
      <c r="D30" s="199" t="s">
        <v>6</v>
      </c>
    </row>
    <row r="31" spans="2:4">
      <c r="B31" s="200" t="s">
        <v>1621</v>
      </c>
      <c r="C31" s="86" t="s">
        <v>5</v>
      </c>
      <c r="D31" s="199" t="s">
        <v>6</v>
      </c>
    </row>
    <row r="32" spans="2:4">
      <c r="B32" s="200" t="s">
        <v>1622</v>
      </c>
      <c r="C32" s="86" t="s">
        <v>8</v>
      </c>
      <c r="D32" s="199" t="s">
        <v>6</v>
      </c>
    </row>
    <row r="33" spans="2:4">
      <c r="B33" s="200" t="s">
        <v>1623</v>
      </c>
      <c r="C33" s="86" t="s">
        <v>5</v>
      </c>
      <c r="D33" s="199" t="s">
        <v>6</v>
      </c>
    </row>
    <row r="34" spans="2:4">
      <c r="B34" s="200" t="s">
        <v>1624</v>
      </c>
      <c r="C34" s="86" t="s">
        <v>8</v>
      </c>
      <c r="D34" s="199" t="s">
        <v>6</v>
      </c>
    </row>
    <row r="35" spans="2:4">
      <c r="B35" s="200" t="s">
        <v>1625</v>
      </c>
      <c r="C35" s="86" t="s">
        <v>5</v>
      </c>
      <c r="D35" s="199" t="s">
        <v>6</v>
      </c>
    </row>
    <row r="36" spans="2:4">
      <c r="B36" s="200" t="s">
        <v>1626</v>
      </c>
      <c r="C36" s="86" t="s">
        <v>8</v>
      </c>
      <c r="D36" s="199" t="s">
        <v>6</v>
      </c>
    </row>
  </sheetData>
  <sheetProtection password="FA9C" sheet="1" objects="1" scenarios="1" formatColumns="0" formatRows="0" autoFilter="0"/>
  <phoneticPr fontId="8" type="noConversion"/>
  <pageMargins left="0.75" right="0.75" top="1" bottom="1" header="0.5" footer="0.5"/>
  <pageSetup paperSize="9" orientation="portrait"/>
  <headerFooter alignWithMargins="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7">
    <tabColor indexed="47"/>
  </sheetPr>
  <dimension ref="A1"/>
  <sheetViews>
    <sheetView showGridLines="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8">
    <tabColor indexed="47"/>
  </sheetPr>
  <dimension ref="A1"/>
  <sheetViews>
    <sheetView showGridLines="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ColWidth="9.109375" defaultRowHeight="11.25"/>
  <cols>
    <col min="1" max="26" width="9.109375" style="85" customWidth="1"/>
    <col min="27" max="36" width="9.109375" style="87" customWidth="1"/>
    <col min="37" max="37" width="9.109375" style="85" customWidth="1"/>
    <col min="38" max="16384" width="9.109375" style="85"/>
  </cols>
  <sheetData/>
  <sheetProtection formatColumns="0" formatRows="0"/>
  <phoneticPr fontId="8" type="noConversion"/>
  <pageMargins left="0.75" right="0.75" top="1" bottom="1" header="0.5" footer="0.5"/>
  <pageSetup paperSize="9" orientation="portrait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SelectSub">
    <tabColor indexed="47"/>
  </sheetPr>
  <dimension ref="A1"/>
  <sheetViews>
    <sheetView showGridLines="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onProv">
    <tabColor indexed="47"/>
  </sheetPr>
  <dimension ref="A1"/>
  <sheetViews>
    <sheetView showGridLines="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GeneralProc">
    <tabColor indexed="47"/>
  </sheetPr>
  <dimension ref="A1"/>
  <sheetViews>
    <sheetView showGridLines="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:C180"/>
  <sheetViews>
    <sheetView showGridLines="0" workbookViewId="0"/>
  </sheetViews>
  <sheetFormatPr defaultRowHeight="15"/>
  <cols>
    <col min="1" max="1" width="40.109375" bestFit="1" customWidth="1"/>
  </cols>
  <sheetData>
    <row r="1" spans="3:3">
      <c r="C1" s="458" t="str">
        <f>"modServiceModule.IsNameExists(wbBook, """&amp;A1&amp;""") = False Or " &amp;  "modServiceModule.IsNameExists(wbBook, """&amp;A2&amp;""") = False or _"</f>
        <v>modServiceModule.IsNameExists(wbBook, "") = False Or modServiceModule.IsNameExists(wbBook, "") = False or _</v>
      </c>
    </row>
    <row r="2" spans="3:3">
      <c r="C2" s="458"/>
    </row>
    <row r="3" spans="3:3">
      <c r="C3" s="458"/>
    </row>
    <row r="4" spans="3:3">
      <c r="C4" s="458"/>
    </row>
    <row r="5" spans="3:3">
      <c r="C5" s="458"/>
    </row>
    <row r="6" spans="3:3">
      <c r="C6" s="458"/>
    </row>
    <row r="7" spans="3:3">
      <c r="C7" s="458"/>
    </row>
    <row r="8" spans="3:3">
      <c r="C8" s="458"/>
    </row>
    <row r="9" spans="3:3">
      <c r="C9" s="458"/>
    </row>
    <row r="10" spans="3:3">
      <c r="C10" s="458"/>
    </row>
    <row r="11" spans="3:3">
      <c r="C11" s="458"/>
    </row>
    <row r="12" spans="3:3">
      <c r="C12" s="458"/>
    </row>
    <row r="13" spans="3:3">
      <c r="C13" s="458"/>
    </row>
    <row r="14" spans="3:3">
      <c r="C14" s="458"/>
    </row>
    <row r="15" spans="3:3">
      <c r="C15" s="458"/>
    </row>
    <row r="16" spans="3:3">
      <c r="C16" s="458"/>
    </row>
    <row r="17" spans="3:3">
      <c r="C17" s="458"/>
    </row>
    <row r="18" spans="3:3">
      <c r="C18" s="458"/>
    </row>
    <row r="19" spans="3:3">
      <c r="C19" s="458"/>
    </row>
    <row r="20" spans="3:3">
      <c r="C20" s="458"/>
    </row>
    <row r="21" spans="3:3">
      <c r="C21" s="458"/>
    </row>
    <row r="22" spans="3:3">
      <c r="C22" s="458"/>
    </row>
    <row r="23" spans="3:3">
      <c r="C23" s="458"/>
    </row>
    <row r="24" spans="3:3">
      <c r="C24" s="458"/>
    </row>
    <row r="25" spans="3:3">
      <c r="C25" s="458"/>
    </row>
    <row r="26" spans="3:3">
      <c r="C26" s="458"/>
    </row>
    <row r="27" spans="3:3">
      <c r="C27" s="458"/>
    </row>
    <row r="28" spans="3:3">
      <c r="C28" s="458"/>
    </row>
    <row r="29" spans="3:3">
      <c r="C29" s="458"/>
    </row>
    <row r="30" spans="3:3">
      <c r="C30" s="458"/>
    </row>
    <row r="31" spans="3:3">
      <c r="C31" s="458"/>
    </row>
    <row r="32" spans="3:3">
      <c r="C32" s="458"/>
    </row>
    <row r="33" spans="3:3">
      <c r="C33" s="458"/>
    </row>
    <row r="34" spans="3:3">
      <c r="C34" s="458"/>
    </row>
    <row r="35" spans="3:3">
      <c r="C35" s="458"/>
    </row>
    <row r="36" spans="3:3">
      <c r="C36" s="458"/>
    </row>
    <row r="37" spans="3:3">
      <c r="C37" s="458"/>
    </row>
    <row r="38" spans="3:3">
      <c r="C38" s="458"/>
    </row>
    <row r="39" spans="3:3">
      <c r="C39" s="458"/>
    </row>
    <row r="40" spans="3:3">
      <c r="C40" s="458"/>
    </row>
    <row r="41" spans="3:3">
      <c r="C41" s="458"/>
    </row>
    <row r="42" spans="3:3">
      <c r="C42" s="458"/>
    </row>
    <row r="43" spans="3:3">
      <c r="C43" s="458"/>
    </row>
    <row r="44" spans="3:3">
      <c r="C44" s="458"/>
    </row>
    <row r="45" spans="3:3">
      <c r="C45" s="458"/>
    </row>
    <row r="46" spans="3:3">
      <c r="C46" s="458"/>
    </row>
    <row r="47" spans="3:3">
      <c r="C47" s="458"/>
    </row>
    <row r="48" spans="3:3">
      <c r="C48" s="458"/>
    </row>
    <row r="49" spans="3:3">
      <c r="C49" s="458"/>
    </row>
    <row r="50" spans="3:3">
      <c r="C50" s="458"/>
    </row>
    <row r="51" spans="3:3">
      <c r="C51" s="458"/>
    </row>
    <row r="52" spans="3:3">
      <c r="C52" s="458"/>
    </row>
    <row r="53" spans="3:3">
      <c r="C53" s="458"/>
    </row>
    <row r="54" spans="3:3">
      <c r="C54" s="458"/>
    </row>
    <row r="55" spans="3:3">
      <c r="C55" s="458"/>
    </row>
    <row r="56" spans="3:3">
      <c r="C56" s="458"/>
    </row>
    <row r="57" spans="3:3">
      <c r="C57" s="458"/>
    </row>
    <row r="58" spans="3:3">
      <c r="C58" s="458"/>
    </row>
    <row r="59" spans="3:3">
      <c r="C59" s="458"/>
    </row>
    <row r="60" spans="3:3">
      <c r="C60" s="458"/>
    </row>
    <row r="61" spans="3:3">
      <c r="C61" s="458"/>
    </row>
    <row r="62" spans="3:3">
      <c r="C62" s="458"/>
    </row>
    <row r="63" spans="3:3">
      <c r="C63" s="458"/>
    </row>
    <row r="64" spans="3:3">
      <c r="C64" s="458"/>
    </row>
    <row r="65" spans="3:3">
      <c r="C65" s="458"/>
    </row>
    <row r="66" spans="3:3">
      <c r="C66" s="458"/>
    </row>
    <row r="67" spans="3:3">
      <c r="C67" s="458"/>
    </row>
    <row r="68" spans="3:3">
      <c r="C68" s="458"/>
    </row>
    <row r="69" spans="3:3">
      <c r="C69" s="458"/>
    </row>
    <row r="70" spans="3:3">
      <c r="C70" s="458"/>
    </row>
    <row r="71" spans="3:3">
      <c r="C71" s="458"/>
    </row>
    <row r="72" spans="3:3">
      <c r="C72" s="458"/>
    </row>
    <row r="73" spans="3:3">
      <c r="C73" s="458"/>
    </row>
    <row r="74" spans="3:3">
      <c r="C74" s="458"/>
    </row>
    <row r="75" spans="3:3">
      <c r="C75" s="458"/>
    </row>
    <row r="76" spans="3:3">
      <c r="C76" s="458"/>
    </row>
    <row r="77" spans="3:3">
      <c r="C77" s="458"/>
    </row>
    <row r="78" spans="3:3">
      <c r="C78" s="458"/>
    </row>
    <row r="79" spans="3:3">
      <c r="C79" s="458"/>
    </row>
    <row r="80" spans="3:3">
      <c r="C80" s="458"/>
    </row>
    <row r="81" spans="3:3">
      <c r="C81" s="458"/>
    </row>
    <row r="82" spans="3:3">
      <c r="C82" s="458"/>
    </row>
    <row r="83" spans="3:3">
      <c r="C83" s="458"/>
    </row>
    <row r="84" spans="3:3">
      <c r="C84" s="458"/>
    </row>
    <row r="85" spans="3:3">
      <c r="C85" s="458"/>
    </row>
    <row r="86" spans="3:3">
      <c r="C86" s="458"/>
    </row>
    <row r="87" spans="3:3">
      <c r="C87" s="458"/>
    </row>
    <row r="88" spans="3:3">
      <c r="C88" s="458"/>
    </row>
    <row r="89" spans="3:3">
      <c r="C89" s="458"/>
    </row>
    <row r="90" spans="3:3">
      <c r="C90" s="458"/>
    </row>
    <row r="91" spans="3:3">
      <c r="C91" s="458"/>
    </row>
    <row r="92" spans="3:3">
      <c r="C92" s="458"/>
    </row>
    <row r="93" spans="3:3">
      <c r="C93" s="458"/>
    </row>
    <row r="94" spans="3:3">
      <c r="C94" s="458"/>
    </row>
    <row r="95" spans="3:3">
      <c r="C95" s="458"/>
    </row>
    <row r="96" spans="3:3">
      <c r="C96" s="458"/>
    </row>
    <row r="97" spans="3:3">
      <c r="C97" s="458"/>
    </row>
    <row r="98" spans="3:3">
      <c r="C98" s="458"/>
    </row>
    <row r="99" spans="3:3">
      <c r="C99" s="458"/>
    </row>
    <row r="100" spans="3:3">
      <c r="C100" s="458"/>
    </row>
    <row r="101" spans="3:3">
      <c r="C101" s="458"/>
    </row>
    <row r="102" spans="3:3">
      <c r="C102" s="458"/>
    </row>
    <row r="103" spans="3:3">
      <c r="C103" s="458"/>
    </row>
    <row r="104" spans="3:3">
      <c r="C104" s="458"/>
    </row>
    <row r="105" spans="3:3">
      <c r="C105" s="458"/>
    </row>
    <row r="106" spans="3:3">
      <c r="C106" s="458"/>
    </row>
    <row r="107" spans="3:3">
      <c r="C107" s="458"/>
    </row>
    <row r="108" spans="3:3">
      <c r="C108" s="458"/>
    </row>
    <row r="109" spans="3:3">
      <c r="C109" s="458"/>
    </row>
    <row r="110" spans="3:3">
      <c r="C110" s="458"/>
    </row>
    <row r="111" spans="3:3">
      <c r="C111" s="458"/>
    </row>
    <row r="112" spans="3:3">
      <c r="C112" s="458"/>
    </row>
    <row r="113" spans="1:3">
      <c r="C113" s="458"/>
    </row>
    <row r="114" spans="1:3">
      <c r="C114" s="458"/>
    </row>
    <row r="115" spans="1:3">
      <c r="C115" s="458"/>
    </row>
    <row r="116" spans="1:3">
      <c r="C116" s="458"/>
    </row>
    <row r="127" spans="1:3">
      <c r="A127" s="458"/>
    </row>
    <row r="128" spans="1:3">
      <c r="A128" s="458"/>
    </row>
    <row r="129" spans="1:1">
      <c r="A129" s="458"/>
    </row>
    <row r="130" spans="1:1">
      <c r="A130" s="458"/>
    </row>
    <row r="131" spans="1:1">
      <c r="A131" s="458"/>
    </row>
    <row r="132" spans="1:1">
      <c r="A132" s="458"/>
    </row>
    <row r="133" spans="1:1">
      <c r="A133" s="458"/>
    </row>
    <row r="134" spans="1:1">
      <c r="A134" s="458"/>
    </row>
    <row r="135" spans="1:1">
      <c r="A135" s="458"/>
    </row>
    <row r="136" spans="1:1">
      <c r="A136" s="458"/>
    </row>
    <row r="137" spans="1:1">
      <c r="A137" s="458"/>
    </row>
    <row r="138" spans="1:1">
      <c r="A138" s="458"/>
    </row>
    <row r="139" spans="1:1">
      <c r="A139" s="458"/>
    </row>
    <row r="140" spans="1:1">
      <c r="A140" s="458"/>
    </row>
    <row r="141" spans="1:1">
      <c r="A141" s="458"/>
    </row>
    <row r="142" spans="1:1">
      <c r="A142" s="458"/>
    </row>
    <row r="143" spans="1:1">
      <c r="A143" s="458"/>
    </row>
    <row r="144" spans="1:1">
      <c r="A144" s="458"/>
    </row>
    <row r="145" spans="1:1">
      <c r="A145" s="458"/>
    </row>
    <row r="146" spans="1:1">
      <c r="A146" s="458"/>
    </row>
    <row r="147" spans="1:1">
      <c r="A147" s="458"/>
    </row>
    <row r="148" spans="1:1">
      <c r="A148" s="458"/>
    </row>
    <row r="149" spans="1:1">
      <c r="A149" s="458"/>
    </row>
    <row r="150" spans="1:1">
      <c r="A150" s="458"/>
    </row>
    <row r="151" spans="1:1">
      <c r="A151" s="458"/>
    </row>
    <row r="152" spans="1:1">
      <c r="A152" s="458"/>
    </row>
    <row r="153" spans="1:1">
      <c r="A153" s="458"/>
    </row>
    <row r="154" spans="1:1">
      <c r="A154" s="458"/>
    </row>
    <row r="155" spans="1:1">
      <c r="A155" s="458"/>
    </row>
    <row r="156" spans="1:1">
      <c r="A156" s="458"/>
    </row>
    <row r="157" spans="1:1">
      <c r="A157" s="458"/>
    </row>
    <row r="158" spans="1:1">
      <c r="A158" s="458"/>
    </row>
    <row r="159" spans="1:1">
      <c r="A159" s="458"/>
    </row>
    <row r="160" spans="1:1">
      <c r="A160" s="458"/>
    </row>
    <row r="161" spans="1:1">
      <c r="A161" s="458"/>
    </row>
    <row r="162" spans="1:1">
      <c r="A162" s="458"/>
    </row>
    <row r="163" spans="1:1">
      <c r="A163" s="458"/>
    </row>
    <row r="164" spans="1:1">
      <c r="A164" s="458"/>
    </row>
    <row r="165" spans="1:1">
      <c r="A165" s="458"/>
    </row>
    <row r="166" spans="1:1">
      <c r="A166" s="458"/>
    </row>
    <row r="167" spans="1:1">
      <c r="A167" s="458"/>
    </row>
    <row r="168" spans="1:1">
      <c r="A168" s="458"/>
    </row>
    <row r="169" spans="1:1">
      <c r="A169" s="458"/>
    </row>
    <row r="170" spans="1:1">
      <c r="A170" s="458"/>
    </row>
    <row r="171" spans="1:1">
      <c r="A171" s="458"/>
    </row>
    <row r="172" spans="1:1">
      <c r="A172" s="458"/>
    </row>
    <row r="173" spans="1:1">
      <c r="A173" s="458"/>
    </row>
    <row r="174" spans="1:1">
      <c r="A174" s="458"/>
    </row>
    <row r="175" spans="1:1">
      <c r="A175" s="458"/>
    </row>
    <row r="176" spans="1:1">
      <c r="A176" s="458"/>
    </row>
    <row r="177" spans="1:1">
      <c r="A177" s="458"/>
    </row>
    <row r="178" spans="1:1">
      <c r="A178" s="458"/>
    </row>
    <row r="179" spans="1:1">
      <c r="A179" s="458"/>
    </row>
    <row r="180" spans="1:1">
      <c r="A180" s="458"/>
    </row>
  </sheetData>
  <phoneticPr fontId="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1">
    <pageSetUpPr fitToPage="1"/>
  </sheetPr>
  <dimension ref="A1:Z66"/>
  <sheetViews>
    <sheetView showGridLines="0" topLeftCell="F1" zoomScaleNormal="100" workbookViewId="0">
      <selection activeCell="F11" sqref="F11:G11"/>
    </sheetView>
  </sheetViews>
  <sheetFormatPr defaultColWidth="9.109375" defaultRowHeight="11.25"/>
  <cols>
    <col min="1" max="1" width="17.5546875" style="53" hidden="1" customWidth="1"/>
    <col min="2" max="2" width="17.5546875" style="54" hidden="1" customWidth="1"/>
    <col min="3" max="3" width="2.6640625" style="55" customWidth="1"/>
    <col min="4" max="4" width="5.6640625" style="56" customWidth="1"/>
    <col min="5" max="6" width="40.6640625" style="56" customWidth="1"/>
    <col min="7" max="7" width="20.6640625" style="79" customWidth="1"/>
    <col min="8" max="8" width="5.6640625" style="56" customWidth="1"/>
    <col min="9" max="10" width="2.6640625" style="56" customWidth="1"/>
    <col min="11" max="11" width="9.109375" style="56" customWidth="1"/>
    <col min="12" max="16384" width="9.109375" style="56"/>
  </cols>
  <sheetData>
    <row r="1" spans="1:9" ht="18" customHeight="1">
      <c r="D1" s="70"/>
      <c r="E1" s="71"/>
      <c r="F1" s="72"/>
      <c r="G1" s="72" t="s">
        <v>555</v>
      </c>
      <c r="H1" s="72"/>
      <c r="I1" s="68"/>
    </row>
    <row r="2" spans="1:9" ht="39.950000000000003" customHeight="1">
      <c r="A2" s="53" t="str">
        <f>IF(fil="","Не определено",fil)</f>
        <v>филиал ПАО "ОГК-2" - Рязанская ГРЭС</v>
      </c>
      <c r="B2" s="54" t="str">
        <f>IF(kpp="","Не определено",kpp)</f>
        <v>621143001</v>
      </c>
      <c r="C2" s="128"/>
      <c r="D2" s="597" t="str">
        <f>"Показатели, подлежащие раскрытию в сфере "&amp;TSphere_full&amp;" (План)"</f>
        <v>Показатели, подлежащие раскрытию в сфере холодного водоснабжения (План)</v>
      </c>
      <c r="E2" s="597"/>
      <c r="F2" s="597"/>
      <c r="G2" s="597"/>
      <c r="H2" s="597"/>
      <c r="I2" s="68"/>
    </row>
    <row r="3" spans="1:9">
      <c r="D3" s="72"/>
      <c r="E3" s="72"/>
      <c r="F3" s="72"/>
      <c r="G3" s="73"/>
      <c r="H3" s="72"/>
      <c r="I3" s="68"/>
    </row>
    <row r="4" spans="1:9">
      <c r="C4" s="128"/>
      <c r="D4" s="245"/>
      <c r="E4" s="246" t="s">
        <v>556</v>
      </c>
      <c r="F4" s="524"/>
      <c r="G4" s="525"/>
      <c r="H4" s="247"/>
      <c r="I4" s="68"/>
    </row>
    <row r="5" spans="1:9" ht="24.95" customHeight="1">
      <c r="A5" s="57"/>
      <c r="C5" s="128"/>
      <c r="D5" s="248"/>
      <c r="E5" s="234" t="s">
        <v>557</v>
      </c>
      <c r="F5" s="598" t="s">
        <v>558</v>
      </c>
      <c r="G5" s="598"/>
      <c r="H5" s="478"/>
      <c r="I5" s="68"/>
    </row>
    <row r="6" spans="1:9">
      <c r="A6" s="57"/>
      <c r="C6" s="128"/>
      <c r="D6" s="248"/>
      <c r="E6" s="229"/>
      <c r="F6" s="526"/>
      <c r="G6" s="527"/>
      <c r="H6" s="249"/>
      <c r="I6" s="68"/>
    </row>
    <row r="7" spans="1:9" ht="24.95" customHeight="1">
      <c r="A7" s="57"/>
      <c r="C7" s="128"/>
      <c r="D7" s="250"/>
      <c r="E7" s="228" t="s">
        <v>559</v>
      </c>
      <c r="F7" s="599" t="s">
        <v>1603</v>
      </c>
      <c r="G7" s="599"/>
      <c r="H7" s="478"/>
      <c r="I7" s="68"/>
    </row>
    <row r="8" spans="1:9">
      <c r="D8" s="250"/>
      <c r="E8" s="226"/>
      <c r="F8" s="483"/>
      <c r="G8" s="528"/>
      <c r="H8" s="251"/>
    </row>
    <row r="9" spans="1:9" ht="24.75" customHeight="1">
      <c r="D9" s="252"/>
      <c r="E9" s="71"/>
      <c r="F9" s="601" t="s">
        <v>560</v>
      </c>
      <c r="G9" s="601"/>
      <c r="H9" s="249"/>
    </row>
    <row r="10" spans="1:9" ht="24.95" customHeight="1">
      <c r="D10" s="252"/>
      <c r="E10" s="230" t="str">
        <f>"Сайт"&amp;IF(strPublication="На официальном сайте организации"," организации "," ")&amp;"в сети Интернет"</f>
        <v>Сайт в сети Интернет</v>
      </c>
      <c r="F10" s="600" t="s">
        <v>1592</v>
      </c>
      <c r="G10" s="600"/>
      <c r="H10" s="478"/>
    </row>
    <row r="11" spans="1:9" ht="24.95" customHeight="1">
      <c r="D11" s="252"/>
      <c r="E11" s="230" t="s">
        <v>561</v>
      </c>
      <c r="F11" s="600" t="s">
        <v>1592</v>
      </c>
      <c r="G11" s="600"/>
      <c r="H11" s="478"/>
    </row>
    <row r="12" spans="1:9" ht="24.95" customHeight="1">
      <c r="D12" s="252"/>
      <c r="E12" s="230" t="s">
        <v>562</v>
      </c>
      <c r="F12" s="600"/>
      <c r="G12" s="600"/>
      <c r="H12" s="478"/>
    </row>
    <row r="13" spans="1:9">
      <c r="A13" s="57"/>
      <c r="C13" s="128"/>
      <c r="D13" s="250"/>
      <c r="E13" s="58"/>
      <c r="F13" s="529"/>
      <c r="G13" s="530"/>
      <c r="H13" s="254"/>
      <c r="I13" s="68"/>
    </row>
    <row r="14" spans="1:9" ht="30" customHeight="1">
      <c r="C14" s="71"/>
      <c r="D14" s="250"/>
      <c r="E14" s="71"/>
      <c r="F14" s="602"/>
      <c r="G14" s="602"/>
      <c r="H14" s="254"/>
      <c r="I14" s="71"/>
    </row>
    <row r="15" spans="1:9" ht="24.95" customHeight="1">
      <c r="C15" s="71"/>
      <c r="D15" s="250"/>
      <c r="E15" s="552" t="s">
        <v>563</v>
      </c>
      <c r="F15" s="598" t="s">
        <v>564</v>
      </c>
      <c r="G15" s="598"/>
      <c r="H15" s="479"/>
      <c r="I15" s="71"/>
    </row>
    <row r="16" spans="1:9" ht="12" customHeight="1">
      <c r="C16" s="128"/>
      <c r="D16" s="250"/>
      <c r="E16" s="231"/>
      <c r="F16" s="531"/>
      <c r="G16" s="527"/>
      <c r="H16" s="255"/>
      <c r="I16" s="68"/>
    </row>
    <row r="17" spans="1:10" ht="22.5">
      <c r="A17" s="53" t="s">
        <v>565</v>
      </c>
      <c r="B17" s="54" t="s">
        <v>566</v>
      </c>
      <c r="C17" s="128"/>
      <c r="D17" s="250"/>
      <c r="E17" s="228" t="s">
        <v>567</v>
      </c>
      <c r="F17" s="599" t="s">
        <v>568</v>
      </c>
      <c r="G17" s="599"/>
      <c r="H17" s="480"/>
      <c r="I17" s="68"/>
    </row>
    <row r="18" spans="1:10" s="240" customFormat="1" ht="16.5">
      <c r="A18" s="235"/>
      <c r="B18" s="236"/>
      <c r="C18" s="237"/>
      <c r="D18" s="256"/>
      <c r="E18" s="238"/>
      <c r="F18" s="532"/>
      <c r="G18" s="532"/>
      <c r="H18" s="257"/>
      <c r="I18" s="239"/>
    </row>
    <row r="19" spans="1:10" s="240" customFormat="1" ht="16.5">
      <c r="A19" s="235">
        <v>66</v>
      </c>
      <c r="B19" s="236"/>
      <c r="C19" s="237"/>
      <c r="D19" s="256"/>
      <c r="E19" s="551"/>
      <c r="F19" s="241"/>
      <c r="G19" s="241"/>
      <c r="H19" s="258"/>
      <c r="I19" s="239"/>
    </row>
    <row r="20" spans="1:10" ht="24.95" customHeight="1">
      <c r="C20" s="128"/>
      <c r="D20" s="250"/>
      <c r="E20" s="232" t="s">
        <v>569</v>
      </c>
      <c r="F20" s="603" t="s">
        <v>570</v>
      </c>
      <c r="G20" s="603"/>
      <c r="H20" s="478"/>
      <c r="I20" s="68"/>
      <c r="J20" s="75"/>
    </row>
    <row r="21" spans="1:10" ht="2.25" customHeight="1">
      <c r="C21" s="128"/>
      <c r="D21" s="250"/>
      <c r="E21" s="231"/>
      <c r="F21" s="226"/>
      <c r="G21" s="244"/>
      <c r="H21" s="249"/>
      <c r="I21" s="68"/>
      <c r="J21" s="75"/>
    </row>
    <row r="22" spans="1:10" ht="24.95" customHeight="1">
      <c r="C22" s="128"/>
      <c r="D22" s="250"/>
      <c r="E22" s="232" t="s">
        <v>571</v>
      </c>
      <c r="F22" s="596" t="s">
        <v>572</v>
      </c>
      <c r="G22" s="596"/>
      <c r="H22" s="472"/>
      <c r="I22" s="68"/>
    </row>
    <row r="23" spans="1:10" ht="2.25" customHeight="1">
      <c r="C23" s="128"/>
      <c r="D23" s="250"/>
      <c r="E23" s="231"/>
      <c r="F23" s="226"/>
      <c r="G23" s="244"/>
      <c r="H23" s="249"/>
      <c r="I23" s="68"/>
      <c r="J23" s="75"/>
    </row>
    <row r="24" spans="1:10" ht="24.95" customHeight="1">
      <c r="C24" s="128"/>
      <c r="D24" s="250"/>
      <c r="E24" s="232" t="s">
        <v>188</v>
      </c>
      <c r="F24" s="603" t="s">
        <v>573</v>
      </c>
      <c r="G24" s="603"/>
      <c r="H24" s="472"/>
      <c r="I24" s="68"/>
    </row>
    <row r="25" spans="1:10" ht="24.95" customHeight="1">
      <c r="C25" s="128"/>
      <c r="D25" s="250"/>
      <c r="E25" s="232" t="s">
        <v>189</v>
      </c>
      <c r="F25" s="603" t="s">
        <v>574</v>
      </c>
      <c r="G25" s="603"/>
      <c r="H25" s="472"/>
      <c r="I25" s="68"/>
    </row>
    <row r="26" spans="1:10" ht="2.25" customHeight="1">
      <c r="C26" s="128"/>
      <c r="D26" s="250"/>
      <c r="E26" s="231"/>
      <c r="F26" s="226"/>
      <c r="G26" s="244"/>
      <c r="H26" s="249"/>
      <c r="I26" s="68"/>
      <c r="J26" s="75"/>
    </row>
    <row r="27" spans="1:10" ht="24.95" customHeight="1">
      <c r="C27" s="128"/>
      <c r="D27" s="250"/>
      <c r="E27" s="228" t="s">
        <v>575</v>
      </c>
      <c r="F27" s="599" t="s">
        <v>850</v>
      </c>
      <c r="G27" s="607"/>
      <c r="H27" s="472"/>
      <c r="I27" s="68"/>
    </row>
    <row r="28" spans="1:10" ht="3" customHeight="1">
      <c r="C28" s="128"/>
      <c r="D28" s="250"/>
      <c r="E28" s="228"/>
      <c r="F28" s="228"/>
      <c r="G28" s="228"/>
      <c r="H28" s="253"/>
      <c r="I28" s="68"/>
    </row>
    <row r="29" spans="1:10" ht="24.95" customHeight="1">
      <c r="C29" s="128"/>
      <c r="D29" s="250"/>
      <c r="E29" s="228"/>
      <c r="F29" s="604" t="s">
        <v>576</v>
      </c>
      <c r="G29" s="604"/>
      <c r="H29" s="253"/>
      <c r="I29" s="68"/>
    </row>
    <row r="30" spans="1:10" ht="24.95" customHeight="1">
      <c r="C30" s="128"/>
      <c r="D30" s="250"/>
      <c r="E30" s="228" t="s">
        <v>577</v>
      </c>
      <c r="F30" s="599" t="s">
        <v>763</v>
      </c>
      <c r="G30" s="599"/>
      <c r="H30" s="472"/>
      <c r="I30" s="68"/>
    </row>
    <row r="31" spans="1:10" ht="24.95" customHeight="1">
      <c r="C31" s="128"/>
      <c r="D31" s="250"/>
      <c r="E31" s="228" t="s">
        <v>578</v>
      </c>
      <c r="F31" s="599" t="s">
        <v>568</v>
      </c>
      <c r="G31" s="599"/>
      <c r="H31" s="472"/>
      <c r="I31" s="68"/>
    </row>
    <row r="32" spans="1:10" ht="24.95" customHeight="1">
      <c r="C32" s="128"/>
      <c r="D32" s="250"/>
      <c r="E32" s="228" t="s">
        <v>579</v>
      </c>
      <c r="F32" s="599" t="s">
        <v>763</v>
      </c>
      <c r="G32" s="599"/>
      <c r="H32" s="472"/>
      <c r="I32" s="68"/>
    </row>
    <row r="33" spans="3:10" ht="24.95" customHeight="1">
      <c r="C33" s="128"/>
      <c r="D33" s="250"/>
      <c r="E33" s="228" t="s">
        <v>580</v>
      </c>
      <c r="F33" s="599" t="s">
        <v>763</v>
      </c>
      <c r="G33" s="599"/>
      <c r="H33" s="472"/>
      <c r="I33" s="68"/>
    </row>
    <row r="34" spans="3:10" ht="12.75" hidden="1">
      <c r="C34" s="128"/>
      <c r="D34" s="250"/>
      <c r="E34" s="228" t="s">
        <v>581</v>
      </c>
      <c r="F34" s="605"/>
      <c r="G34" s="605"/>
      <c r="H34" s="473"/>
      <c r="I34" s="68"/>
    </row>
    <row r="35" spans="3:10" ht="2.25" customHeight="1">
      <c r="C35" s="128"/>
      <c r="D35" s="250"/>
      <c r="E35" s="231"/>
      <c r="F35" s="226"/>
      <c r="G35" s="244"/>
      <c r="H35" s="249"/>
      <c r="I35" s="68"/>
      <c r="J35" s="75"/>
    </row>
    <row r="36" spans="3:10" ht="24.95" customHeight="1">
      <c r="C36" s="128"/>
      <c r="D36" s="250"/>
      <c r="E36" s="228" t="s">
        <v>582</v>
      </c>
      <c r="F36" s="599" t="s">
        <v>755</v>
      </c>
      <c r="G36" s="599"/>
      <c r="H36" s="472"/>
      <c r="I36" s="68"/>
    </row>
    <row r="37" spans="3:10" ht="2.25" customHeight="1">
      <c r="C37" s="128"/>
      <c r="D37" s="250"/>
      <c r="E37" s="231"/>
      <c r="F37" s="226"/>
      <c r="G37" s="244"/>
      <c r="H37" s="249"/>
      <c r="I37" s="68"/>
      <c r="J37" s="75"/>
    </row>
    <row r="38" spans="3:10" ht="24.95" customHeight="1">
      <c r="C38" s="128"/>
      <c r="D38" s="250"/>
      <c r="E38" s="228" t="s">
        <v>583</v>
      </c>
      <c r="F38" s="599" t="s">
        <v>763</v>
      </c>
      <c r="G38" s="599"/>
      <c r="H38" s="472"/>
      <c r="I38" s="68"/>
    </row>
    <row r="39" spans="3:10">
      <c r="C39" s="128"/>
      <c r="D39" s="250"/>
      <c r="E39" s="231"/>
      <c r="F39" s="226"/>
      <c r="G39" s="244"/>
      <c r="H39" s="249"/>
      <c r="I39" s="68"/>
      <c r="J39" s="75"/>
    </row>
    <row r="40" spans="3:10" ht="33" customHeight="1">
      <c r="C40" s="128"/>
      <c r="D40" s="250"/>
      <c r="E40" s="228"/>
      <c r="F40" s="604" t="str">
        <f>"Система "&amp;IF(TSphere="ТС","теплоснабжения","коммунальной инфраструктуры")</f>
        <v>Система коммунальной инфраструктуры</v>
      </c>
      <c r="G40" s="604"/>
      <c r="H40" s="228"/>
      <c r="I40" s="68"/>
    </row>
    <row r="41" spans="3:10" ht="24.95" customHeight="1">
      <c r="C41" s="128"/>
      <c r="D41" s="250"/>
      <c r="E41" s="228" t="s">
        <v>584</v>
      </c>
      <c r="F41" s="606" t="s">
        <v>377</v>
      </c>
      <c r="G41" s="606"/>
      <c r="H41" s="472"/>
      <c r="I41" s="68"/>
    </row>
    <row r="42" spans="3:10" ht="24.95" customHeight="1">
      <c r="C42" s="128"/>
      <c r="D42" s="250"/>
      <c r="E42" s="228" t="s">
        <v>585</v>
      </c>
      <c r="F42" s="596" t="s">
        <v>1593</v>
      </c>
      <c r="G42" s="596"/>
      <c r="H42" s="472"/>
      <c r="I42" s="68"/>
    </row>
    <row r="43" spans="3:10" ht="12" customHeight="1">
      <c r="C43" s="128"/>
      <c r="D43" s="250"/>
      <c r="E43" s="481"/>
      <c r="F43" s="482"/>
      <c r="G43" s="483"/>
      <c r="H43" s="253"/>
      <c r="I43" s="68"/>
    </row>
    <row r="44" spans="3:10" ht="24.95" customHeight="1">
      <c r="C44" s="128"/>
      <c r="D44" s="252"/>
      <c r="E44" s="71"/>
      <c r="F44" s="604" t="s">
        <v>586</v>
      </c>
      <c r="G44" s="604"/>
      <c r="H44" s="249"/>
      <c r="I44" s="71"/>
    </row>
    <row r="45" spans="3:10" ht="24.95" customHeight="1">
      <c r="C45" s="128"/>
      <c r="D45" s="252"/>
      <c r="E45" s="230" t="s">
        <v>587</v>
      </c>
      <c r="F45" s="596" t="s">
        <v>588</v>
      </c>
      <c r="G45" s="596"/>
      <c r="H45" s="478"/>
      <c r="I45" s="71"/>
    </row>
    <row r="46" spans="3:10" ht="24.95" customHeight="1">
      <c r="C46" s="128"/>
      <c r="D46" s="252"/>
      <c r="E46" s="230" t="s">
        <v>589</v>
      </c>
      <c r="F46" s="596" t="s">
        <v>1594</v>
      </c>
      <c r="G46" s="596"/>
      <c r="H46" s="478"/>
      <c r="I46" s="71"/>
    </row>
    <row r="47" spans="3:10" ht="12.75">
      <c r="C47" s="128"/>
      <c r="D47" s="252"/>
      <c r="E47" s="227"/>
      <c r="F47" s="78"/>
      <c r="G47" s="78"/>
      <c r="H47" s="249"/>
      <c r="I47" s="71"/>
    </row>
    <row r="48" spans="3:10" ht="24.95" customHeight="1">
      <c r="C48" s="128"/>
      <c r="D48" s="252"/>
      <c r="E48" s="71"/>
      <c r="F48" s="604" t="s">
        <v>590</v>
      </c>
      <c r="G48" s="604"/>
      <c r="H48" s="249"/>
      <c r="I48" s="71"/>
    </row>
    <row r="49" spans="1:26" ht="24.95" customHeight="1">
      <c r="C49" s="128"/>
      <c r="D49" s="252"/>
      <c r="E49" s="230" t="s">
        <v>591</v>
      </c>
      <c r="F49" s="596" t="s">
        <v>1595</v>
      </c>
      <c r="G49" s="596"/>
      <c r="H49" s="478"/>
      <c r="I49" s="71"/>
    </row>
    <row r="50" spans="1:26" ht="24.95" customHeight="1">
      <c r="C50" s="128"/>
      <c r="D50" s="252"/>
      <c r="E50" s="230" t="s">
        <v>592</v>
      </c>
      <c r="F50" s="596" t="s">
        <v>1596</v>
      </c>
      <c r="G50" s="596"/>
      <c r="H50" s="478"/>
      <c r="I50" s="71"/>
    </row>
    <row r="51" spans="1:26" ht="12.75">
      <c r="C51" s="128"/>
      <c r="D51" s="252"/>
      <c r="E51" s="227"/>
      <c r="F51" s="78"/>
      <c r="G51" s="78"/>
      <c r="H51" s="249"/>
      <c r="I51" s="71"/>
    </row>
    <row r="52" spans="1:26" ht="24.95" customHeight="1">
      <c r="C52" s="128"/>
      <c r="D52" s="252"/>
      <c r="E52" s="71"/>
      <c r="F52" s="604" t="s">
        <v>593</v>
      </c>
      <c r="G52" s="604"/>
      <c r="H52" s="249"/>
      <c r="I52" s="71"/>
    </row>
    <row r="53" spans="1:26" ht="24.95" customHeight="1">
      <c r="C53" s="128"/>
      <c r="D53" s="252"/>
      <c r="E53" s="230" t="s">
        <v>591</v>
      </c>
      <c r="F53" s="596" t="s">
        <v>1597</v>
      </c>
      <c r="G53" s="596"/>
      <c r="H53" s="478"/>
      <c r="I53" s="71"/>
    </row>
    <row r="54" spans="1:26" ht="24.95" customHeight="1">
      <c r="C54" s="128"/>
      <c r="D54" s="252"/>
      <c r="E54" s="230" t="s">
        <v>592</v>
      </c>
      <c r="F54" s="596" t="s">
        <v>1598</v>
      </c>
      <c r="G54" s="596"/>
      <c r="H54" s="478"/>
      <c r="I54" s="71"/>
    </row>
    <row r="55" spans="1:26" ht="12.75">
      <c r="A55" s="56"/>
      <c r="B55" s="56"/>
      <c r="C55" s="71"/>
      <c r="D55" s="252"/>
      <c r="E55" s="227"/>
      <c r="F55" s="78"/>
      <c r="G55" s="78"/>
      <c r="H55" s="249"/>
      <c r="I55" s="71"/>
      <c r="Z55" s="75"/>
    </row>
    <row r="56" spans="1:26" ht="24.95" customHeight="1">
      <c r="A56" s="56"/>
      <c r="B56" s="56"/>
      <c r="C56" s="71"/>
      <c r="D56" s="252"/>
      <c r="E56" s="71"/>
      <c r="F56" s="604" t="s">
        <v>594</v>
      </c>
      <c r="G56" s="604"/>
      <c r="H56" s="249"/>
      <c r="I56" s="71"/>
      <c r="Z56" s="75"/>
    </row>
    <row r="57" spans="1:26" ht="24.95" customHeight="1">
      <c r="A57" s="56"/>
      <c r="B57" s="56"/>
      <c r="C57" s="71"/>
      <c r="D57" s="252"/>
      <c r="E57" s="230" t="s">
        <v>591</v>
      </c>
      <c r="F57" s="596" t="s">
        <v>1599</v>
      </c>
      <c r="G57" s="596"/>
      <c r="H57" s="478"/>
      <c r="I57" s="71"/>
      <c r="Z57" s="75"/>
    </row>
    <row r="58" spans="1:26" ht="24.95" customHeight="1">
      <c r="A58" s="56"/>
      <c r="B58" s="56"/>
      <c r="C58" s="71"/>
      <c r="D58" s="252"/>
      <c r="E58" s="233" t="s">
        <v>595</v>
      </c>
      <c r="F58" s="596" t="s">
        <v>1600</v>
      </c>
      <c r="G58" s="596"/>
      <c r="H58" s="478"/>
      <c r="I58" s="71"/>
      <c r="Z58" s="75"/>
    </row>
    <row r="59" spans="1:26" ht="24.95" customHeight="1">
      <c r="A59" s="56"/>
      <c r="B59" s="56"/>
      <c r="C59" s="71"/>
      <c r="D59" s="252"/>
      <c r="E59" s="233" t="s">
        <v>592</v>
      </c>
      <c r="F59" s="596" t="s">
        <v>1601</v>
      </c>
      <c r="G59" s="596"/>
      <c r="H59" s="478"/>
      <c r="I59" s="71"/>
      <c r="Z59" s="75"/>
    </row>
    <row r="60" spans="1:26" ht="24.95" customHeight="1">
      <c r="A60" s="56"/>
      <c r="B60" s="56"/>
      <c r="C60" s="71"/>
      <c r="D60" s="252"/>
      <c r="E60" s="233" t="s">
        <v>596</v>
      </c>
      <c r="F60" s="596" t="s">
        <v>1602</v>
      </c>
      <c r="G60" s="596"/>
      <c r="H60" s="478"/>
      <c r="I60" s="71"/>
      <c r="Z60" s="75"/>
    </row>
    <row r="61" spans="1:26">
      <c r="C61" s="128"/>
      <c r="D61" s="259"/>
      <c r="E61" s="260"/>
      <c r="F61" s="260"/>
      <c r="G61" s="261"/>
      <c r="H61" s="262"/>
      <c r="I61" s="68"/>
    </row>
    <row r="62" spans="1:26" ht="38.25" customHeight="1">
      <c r="C62" s="129"/>
      <c r="D62" s="250"/>
      <c r="E62" s="74" t="str">
        <f>"Муниципальный район, на территории которого " &amp; IF(TSphere = "ТБО", "оказывает услуги данная организация", "размещена система "&amp;IF(TSphere = "ТС","теплоснабжения","коммунальной инфраструктуры"))</f>
        <v>Муниципальный район, на территории которого размещена система коммунальной инфраструктуры</v>
      </c>
      <c r="F62" s="611" t="str">
        <f>"Муниципальное образование, на территории которого " &amp; IF(TSphere = "ТБО", "оказывает услуги данная организация", "размещена система "&amp;IF(TSphere = "ТС","теплоснабжения","коммунальной инфраструктуры"))</f>
        <v>Муниципальное образование, на территории которого размещена система коммунальной инфраструктуры</v>
      </c>
      <c r="G62" s="611"/>
      <c r="H62" s="249"/>
      <c r="I62" s="68"/>
      <c r="O62" s="76"/>
      <c r="P62" s="76"/>
      <c r="Q62" s="77"/>
    </row>
    <row r="63" spans="1:26" ht="33" customHeight="1">
      <c r="C63" s="129"/>
      <c r="D63" s="250"/>
      <c r="E63" s="73" t="s">
        <v>597</v>
      </c>
      <c r="F63" s="553" t="s">
        <v>598</v>
      </c>
      <c r="G63" s="198" t="s">
        <v>599</v>
      </c>
      <c r="H63" s="249"/>
      <c r="I63" s="68"/>
      <c r="O63" s="76"/>
      <c r="P63" s="76"/>
      <c r="Q63" s="77"/>
    </row>
    <row r="64" spans="1:26" ht="21.75">
      <c r="C64" s="608"/>
      <c r="D64" s="477"/>
      <c r="E64" s="609" t="s">
        <v>1209</v>
      </c>
      <c r="F64" s="377" t="s">
        <v>1215</v>
      </c>
      <c r="G64" s="378" t="s">
        <v>1216</v>
      </c>
      <c r="H64" s="474"/>
      <c r="I64" s="68"/>
      <c r="O64" s="76"/>
      <c r="P64" s="76"/>
      <c r="Q64" s="77"/>
    </row>
    <row r="65" spans="3:9" ht="20.100000000000001" customHeight="1">
      <c r="C65" s="608"/>
      <c r="D65" s="477"/>
      <c r="E65" s="610"/>
      <c r="F65" s="408" t="s">
        <v>600</v>
      </c>
      <c r="G65" s="379"/>
      <c r="H65" s="475"/>
      <c r="I65" s="68"/>
    </row>
    <row r="66" spans="3:9" ht="18.75" customHeight="1">
      <c r="C66" s="608"/>
      <c r="D66" s="477"/>
      <c r="E66" s="380" t="s">
        <v>601</v>
      </c>
      <c r="F66" s="381"/>
      <c r="G66" s="382"/>
      <c r="H66" s="476"/>
      <c r="I66" s="68"/>
    </row>
  </sheetData>
  <sheetProtection password="FA9C" sheet="1" objects="1" scenarios="1" formatColumns="0" formatRows="0"/>
  <dataConsolidate/>
  <mergeCells count="43">
    <mergeCell ref="C64:C66"/>
    <mergeCell ref="E64:E65"/>
    <mergeCell ref="F62:G62"/>
    <mergeCell ref="F42:G42"/>
    <mergeCell ref="F45:G45"/>
    <mergeCell ref="F46:G46"/>
    <mergeCell ref="F60:G60"/>
    <mergeCell ref="F48:G48"/>
    <mergeCell ref="F59:G59"/>
    <mergeCell ref="F57:G57"/>
    <mergeCell ref="F56:G56"/>
    <mergeCell ref="F50:G50"/>
    <mergeCell ref="F58:G58"/>
    <mergeCell ref="F54:G54"/>
    <mergeCell ref="F52:G52"/>
    <mergeCell ref="F49:G49"/>
    <mergeCell ref="F30:G30"/>
    <mergeCell ref="F31:G31"/>
    <mergeCell ref="F40:G40"/>
    <mergeCell ref="F41:G41"/>
    <mergeCell ref="F25:G25"/>
    <mergeCell ref="F27:G27"/>
    <mergeCell ref="F44:G44"/>
    <mergeCell ref="F36:G36"/>
    <mergeCell ref="F32:G32"/>
    <mergeCell ref="F33:G33"/>
    <mergeCell ref="F34:G34"/>
    <mergeCell ref="F53:G53"/>
    <mergeCell ref="D2:H2"/>
    <mergeCell ref="F5:G5"/>
    <mergeCell ref="F7:G7"/>
    <mergeCell ref="F11:G11"/>
    <mergeCell ref="F12:G12"/>
    <mergeCell ref="F10:G10"/>
    <mergeCell ref="F9:G9"/>
    <mergeCell ref="F14:G14"/>
    <mergeCell ref="F15:G15"/>
    <mergeCell ref="F38:G38"/>
    <mergeCell ref="F20:G20"/>
    <mergeCell ref="F24:G24"/>
    <mergeCell ref="F17:G17"/>
    <mergeCell ref="F22:G22"/>
    <mergeCell ref="F29:G29"/>
  </mergeCells>
  <phoneticPr fontId="8" type="noConversion"/>
  <dataValidations count="9">
    <dataValidation type="list" showInputMessage="1" showErrorMessage="1" errorTitle="Выбор муниципального района" error="Выберите наименование муниципального района из списка" prompt="Выберите значение из списка" sqref="E64">
      <formula1>MR_LIST</formula1>
    </dataValidation>
    <dataValidation type="textLength" operator="lessThanOrEqual" allowBlank="1" showInputMessage="1" showErrorMessage="1" errorTitle="Ошибка" error="Допускается ввод не более 900 символов!" sqref="F57:G60 F53:G54 F49:G50 F45:G46 F42:G42 F22:G22 F34:G34 F20:G20 F24:G25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SKI_number</formula1>
    </dataValidation>
    <dataValidation type="list" allowBlank="1" showInputMessage="1" showErrorMessage="1" error="Выберите значение из списка" prompt="Выберите значение из списка" sqref="F30:F33 F17 F38">
      <formula1>logic</formula1>
    </dataValidation>
    <dataValidation type="list" allowBlank="1" showInputMessage="1" showErrorMessage="1" error="Выберите значение из списка" prompt="Выберите значение из списка" sqref="F36">
      <formula1>kind_of_NDS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0:F12">
      <formula1>"a"</formula1>
    </dataValidation>
    <dataValidation type="list" allowBlank="1" showInputMessage="1" showErrorMessage="1" error="Выберите значение из списка" prompt="Выберите значение из списка" sqref="F7">
      <formula1>"На официальном сайте организации,На сайте регулирующего органа"</formula1>
    </dataValidation>
    <dataValidation type="list" allowBlank="1" showInputMessage="1" showErrorMessage="1" errorTitle="Ошибка" error="Выберите значение из списка" prompt="Выберите значение из списка" sqref="F27">
      <formula1>kind_of_activity_HVS</formula1>
    </dataValidation>
    <dataValidation type="list" showInputMessage="1" showErrorMessage="1" errorTitle="Выбор муниципального образования" error="Выберите наименование муниципального образования из списка" prompt="Выберите значение из списка" sqref="F64">
      <formula1>MO_LIST_16</formula1>
    </dataValidation>
  </dataValidations>
  <hyperlinks>
    <hyperlink ref="F65" location="'Титульный'!A1" tooltip="Добавить МО" display="Добавить МО"/>
    <hyperlink ref="E66" location="'Титульный'!A1" tooltip="Добавить МР" display="Добавить МР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95" fitToHeight="0"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6">
    <pageSetUpPr fitToPage="1"/>
  </sheetPr>
  <dimension ref="A1:L57"/>
  <sheetViews>
    <sheetView showGridLines="0" topLeftCell="C15" zoomScaleNormal="100" workbookViewId="0">
      <selection activeCell="D17" sqref="D17:K17"/>
    </sheetView>
  </sheetViews>
  <sheetFormatPr defaultColWidth="9.109375" defaultRowHeight="11.25"/>
  <cols>
    <col min="1" max="1" width="8" style="89" hidden="1" customWidth="1"/>
    <col min="2" max="2" width="21" style="89" hidden="1" customWidth="1"/>
    <col min="3" max="3" width="2.88671875" style="88" customWidth="1"/>
    <col min="4" max="4" width="5.6640625" style="88" customWidth="1"/>
    <col min="5" max="5" width="7" style="88" bestFit="1" customWidth="1"/>
    <col min="6" max="6" width="53" style="88" customWidth="1"/>
    <col min="7" max="7" width="36.109375" style="88" bestFit="1" customWidth="1"/>
    <col min="8" max="8" width="20.88671875" style="88" customWidth="1"/>
    <col min="9" max="9" width="22.5546875" style="88" hidden="1" customWidth="1"/>
    <col min="10" max="10" width="25.44140625" style="88" customWidth="1"/>
    <col min="11" max="11" width="5.6640625" style="88" customWidth="1"/>
    <col min="12" max="12" width="9.109375" style="88" customWidth="1"/>
    <col min="13" max="16384" width="9.109375" style="88"/>
  </cols>
  <sheetData>
    <row r="1" spans="1:12" hidden="1">
      <c r="A1" s="93"/>
      <c r="B1" s="93"/>
    </row>
    <row r="2" spans="1:12" hidden="1">
      <c r="A2" s="294"/>
      <c r="B2" s="286"/>
      <c r="C2" s="98"/>
      <c r="D2" s="295"/>
      <c r="E2" s="272"/>
      <c r="F2" s="615"/>
      <c r="G2" s="615"/>
      <c r="H2" s="304"/>
      <c r="I2" s="287"/>
      <c r="J2" s="282"/>
      <c r="K2" s="60"/>
      <c r="L2" s="98"/>
    </row>
    <row r="3" spans="1:12" hidden="1">
      <c r="A3" s="296"/>
      <c r="B3" s="297"/>
      <c r="C3" s="98"/>
      <c r="D3" s="98"/>
      <c r="E3" s="98"/>
      <c r="F3" s="98"/>
      <c r="G3" s="98"/>
      <c r="H3" s="98"/>
      <c r="I3" s="100"/>
      <c r="J3" s="98"/>
      <c r="K3" s="98"/>
      <c r="L3" s="98"/>
    </row>
    <row r="4" spans="1:12" hidden="1">
      <c r="A4" s="294"/>
      <c r="B4" s="419"/>
      <c r="C4" s="98"/>
      <c r="D4" s="298"/>
      <c r="E4" s="616"/>
      <c r="F4" s="619"/>
      <c r="G4" s="274" t="s">
        <v>519</v>
      </c>
      <c r="H4" s="417"/>
      <c r="I4" s="287"/>
      <c r="J4" s="282"/>
      <c r="K4" s="270"/>
      <c r="L4" s="98"/>
    </row>
    <row r="5" spans="1:12" hidden="1">
      <c r="A5" s="294"/>
      <c r="B5" s="419"/>
      <c r="C5" s="98"/>
      <c r="D5" s="298"/>
      <c r="E5" s="616"/>
      <c r="F5" s="619"/>
      <c r="G5" s="274" t="s">
        <v>520</v>
      </c>
      <c r="H5" s="417"/>
      <c r="I5" s="287"/>
      <c r="J5" s="282"/>
      <c r="K5" s="270"/>
      <c r="L5" s="98"/>
    </row>
    <row r="6" spans="1:12" hidden="1">
      <c r="A6" s="294"/>
      <c r="B6" s="98"/>
      <c r="C6" s="98"/>
      <c r="D6" s="98"/>
      <c r="E6" s="98"/>
      <c r="F6" s="98"/>
      <c r="G6" s="98"/>
      <c r="H6" s="98"/>
      <c r="K6" s="98"/>
      <c r="L6" s="98"/>
    </row>
    <row r="7" spans="1:12" hidden="1">
      <c r="A7" s="294"/>
      <c r="B7" s="270"/>
      <c r="C7" s="98"/>
      <c r="D7" s="267"/>
      <c r="E7" s="270"/>
      <c r="F7" s="270"/>
      <c r="G7" s="270"/>
      <c r="H7" s="270"/>
      <c r="I7" s="98"/>
      <c r="J7" s="98"/>
      <c r="K7" s="270"/>
      <c r="L7" s="98"/>
    </row>
    <row r="8" spans="1:12" hidden="1">
      <c r="A8" s="294"/>
      <c r="B8" s="270"/>
      <c r="C8" s="98"/>
      <c r="D8" s="266"/>
      <c r="E8" s="270"/>
      <c r="F8" s="270"/>
      <c r="G8" s="270"/>
      <c r="H8" s="270"/>
      <c r="I8" s="98"/>
      <c r="J8" s="98"/>
      <c r="K8" s="270"/>
      <c r="L8" s="98"/>
    </row>
    <row r="9" spans="1:12" hidden="1">
      <c r="A9" s="294"/>
      <c r="B9" s="270"/>
      <c r="C9" s="98"/>
      <c r="D9" s="266"/>
      <c r="E9" s="270"/>
      <c r="F9" s="270"/>
      <c r="G9" s="270"/>
      <c r="H9" s="270"/>
      <c r="I9" s="98"/>
      <c r="J9" s="98"/>
      <c r="K9" s="270"/>
      <c r="L9" s="98"/>
    </row>
    <row r="10" spans="1:12" hidden="1">
      <c r="A10" s="294"/>
      <c r="B10" s="270"/>
      <c r="C10" s="98"/>
      <c r="D10" s="266"/>
      <c r="E10" s="270"/>
      <c r="F10" s="270"/>
      <c r="G10" s="270"/>
      <c r="H10" s="270"/>
      <c r="I10" s="98"/>
      <c r="J10" s="98"/>
      <c r="K10" s="270"/>
      <c r="L10" s="98"/>
    </row>
    <row r="11" spans="1:12" hidden="1">
      <c r="A11" s="294"/>
      <c r="B11" s="270"/>
      <c r="C11" s="98"/>
      <c r="D11" s="266"/>
      <c r="E11" s="270"/>
      <c r="F11" s="270"/>
      <c r="G11" s="270"/>
      <c r="H11" s="270"/>
      <c r="I11" s="98"/>
      <c r="J11" s="98"/>
      <c r="K11" s="270"/>
      <c r="L11" s="98"/>
    </row>
    <row r="12" spans="1:12" hidden="1">
      <c r="A12" s="294"/>
      <c r="B12" s="270"/>
      <c r="C12" s="98"/>
      <c r="D12" s="266"/>
      <c r="E12" s="270"/>
      <c r="F12" s="270"/>
      <c r="G12" s="270"/>
      <c r="H12" s="270"/>
      <c r="I12" s="98"/>
      <c r="J12" s="98"/>
      <c r="K12" s="270"/>
      <c r="L12" s="98"/>
    </row>
    <row r="13" spans="1:12" hidden="1">
      <c r="A13" s="294"/>
      <c r="B13" s="270"/>
      <c r="C13" s="98"/>
      <c r="D13" s="266"/>
      <c r="E13" s="270"/>
      <c r="F13" s="270"/>
      <c r="G13" s="270"/>
      <c r="H13" s="270"/>
      <c r="I13" s="98"/>
      <c r="J13" s="98"/>
      <c r="K13" s="270"/>
      <c r="L13" s="98"/>
    </row>
    <row r="14" spans="1:12" hidden="1">
      <c r="A14" s="294"/>
      <c r="B14" s="270"/>
      <c r="C14" s="98"/>
      <c r="D14" s="266"/>
      <c r="E14" s="270"/>
      <c r="F14" s="270"/>
      <c r="G14" s="270"/>
      <c r="H14" s="270"/>
      <c r="I14" s="98"/>
      <c r="J14" s="98"/>
      <c r="K14" s="270"/>
      <c r="L14" s="98"/>
    </row>
    <row r="15" spans="1:12" ht="20.100000000000001" customHeight="1">
      <c r="D15" s="92"/>
    </row>
    <row r="16" spans="1:12" ht="30" customHeight="1">
      <c r="A16" s="88"/>
      <c r="C16" s="98"/>
      <c r="D16" s="620" t="s">
        <v>521</v>
      </c>
      <c r="E16" s="620"/>
      <c r="F16" s="620"/>
      <c r="G16" s="620"/>
      <c r="H16" s="620"/>
      <c r="I16" s="620"/>
      <c r="J16" s="620"/>
      <c r="K16" s="620"/>
      <c r="L16" s="98"/>
    </row>
    <row r="17" spans="1:12" ht="24.95" customHeight="1">
      <c r="A17" s="88"/>
      <c r="C17" s="98"/>
      <c r="D17" s="622"/>
      <c r="E17" s="622"/>
      <c r="F17" s="622"/>
      <c r="G17" s="622"/>
      <c r="H17" s="622"/>
      <c r="I17" s="622"/>
      <c r="J17" s="622"/>
      <c r="K17" s="622"/>
      <c r="L17" s="98"/>
    </row>
    <row r="18" spans="1:12" ht="15" customHeight="1">
      <c r="A18" s="88"/>
      <c r="D18" s="90"/>
      <c r="E18" s="59"/>
      <c r="F18" s="59"/>
      <c r="G18" s="59"/>
      <c r="H18" s="99"/>
      <c r="I18" s="98"/>
      <c r="J18" s="98"/>
      <c r="K18" s="59"/>
    </row>
    <row r="19" spans="1:12" ht="15" customHeight="1">
      <c r="A19" s="88"/>
      <c r="C19" s="98"/>
      <c r="D19" s="90"/>
      <c r="E19" s="491"/>
      <c r="F19" s="491"/>
      <c r="G19" s="491"/>
      <c r="H19" s="492"/>
      <c r="I19" s="98"/>
      <c r="J19" s="98"/>
      <c r="K19" s="59"/>
      <c r="L19" s="98"/>
    </row>
    <row r="20" spans="1:12" ht="26.25" customHeight="1">
      <c r="A20" s="88"/>
      <c r="B20" s="275" t="s">
        <v>522</v>
      </c>
      <c r="C20" s="98"/>
      <c r="D20" s="493"/>
      <c r="E20" s="275" t="s">
        <v>351</v>
      </c>
      <c r="F20" s="621" t="s">
        <v>374</v>
      </c>
      <c r="G20" s="621"/>
      <c r="H20" s="275" t="s">
        <v>376</v>
      </c>
      <c r="I20" s="623" t="s">
        <v>523</v>
      </c>
      <c r="J20" s="623"/>
      <c r="K20" s="59"/>
      <c r="L20" s="98"/>
    </row>
    <row r="21" spans="1:12" ht="15" customHeight="1">
      <c r="A21" s="88"/>
      <c r="B21" s="290">
        <v>4</v>
      </c>
      <c r="C21" s="98"/>
      <c r="D21" s="90"/>
      <c r="E21" s="269">
        <v>1</v>
      </c>
      <c r="F21" s="614">
        <f>E21+1</f>
        <v>2</v>
      </c>
      <c r="G21" s="614"/>
      <c r="H21" s="290" t="s">
        <v>379</v>
      </c>
      <c r="I21" s="300"/>
      <c r="J21" s="98"/>
      <c r="K21" s="59"/>
      <c r="L21" s="98"/>
    </row>
    <row r="22" spans="1:12" ht="20.100000000000001" customHeight="1">
      <c r="A22" s="88"/>
      <c r="B22" s="293"/>
      <c r="C22" s="98"/>
      <c r="D22" s="494"/>
      <c r="E22" s="271">
        <v>1</v>
      </c>
      <c r="F22" s="613" t="s">
        <v>524</v>
      </c>
      <c r="G22" s="613"/>
      <c r="H22" s="291"/>
      <c r="I22" s="301"/>
      <c r="J22" s="282"/>
      <c r="K22" s="59"/>
      <c r="L22" s="98"/>
    </row>
    <row r="23" spans="1:12" ht="19.5" customHeight="1">
      <c r="A23" s="88"/>
      <c r="B23" s="284" t="s">
        <v>525</v>
      </c>
      <c r="C23" s="98"/>
      <c r="D23" s="494"/>
      <c r="E23" s="271">
        <v>2</v>
      </c>
      <c r="F23" s="613" t="s">
        <v>526</v>
      </c>
      <c r="G23" s="613" t="s">
        <v>526</v>
      </c>
      <c r="H23" s="288"/>
      <c r="I23" s="287"/>
      <c r="J23" s="282"/>
      <c r="K23" s="59"/>
      <c r="L23" s="98"/>
    </row>
    <row r="24" spans="1:12" ht="20.100000000000001" customHeight="1">
      <c r="A24" s="302"/>
      <c r="B24" s="407" t="s">
        <v>161</v>
      </c>
      <c r="C24" s="303"/>
      <c r="D24" s="495"/>
      <c r="E24" s="272">
        <v>3</v>
      </c>
      <c r="F24" s="618" t="s">
        <v>527</v>
      </c>
      <c r="G24" s="618"/>
      <c r="H24" s="406" t="s">
        <v>161</v>
      </c>
      <c r="I24" s="287"/>
      <c r="J24" s="282"/>
      <c r="K24" s="60"/>
      <c r="L24" s="98"/>
    </row>
    <row r="25" spans="1:12" ht="19.5" customHeight="1">
      <c r="A25" s="302"/>
      <c r="B25" s="407" t="s">
        <v>161</v>
      </c>
      <c r="C25" s="303"/>
      <c r="D25" s="495"/>
      <c r="E25" s="272">
        <v>4</v>
      </c>
      <c r="F25" s="618" t="s">
        <v>528</v>
      </c>
      <c r="G25" s="618"/>
      <c r="H25" s="406" t="s">
        <v>161</v>
      </c>
      <c r="I25" s="287"/>
      <c r="J25" s="282"/>
      <c r="K25" s="60"/>
      <c r="L25" s="98"/>
    </row>
    <row r="26" spans="1:12" ht="30" customHeight="1">
      <c r="A26" s="88"/>
      <c r="B26" s="285">
        <f>SUM(B27:B28)</f>
        <v>0</v>
      </c>
      <c r="C26" s="98"/>
      <c r="D26" s="494"/>
      <c r="E26" s="271" t="s">
        <v>460</v>
      </c>
      <c r="F26" s="612" t="s">
        <v>529</v>
      </c>
      <c r="G26" s="612"/>
      <c r="H26" s="305"/>
      <c r="I26" s="287"/>
      <c r="J26" s="282"/>
      <c r="K26" s="270"/>
      <c r="L26" s="98"/>
    </row>
    <row r="27" spans="1:12" ht="20.100000000000001" customHeight="1">
      <c r="A27" s="88"/>
      <c r="B27" s="286"/>
      <c r="C27" s="98"/>
      <c r="D27" s="496"/>
      <c r="E27" s="272" t="s">
        <v>462</v>
      </c>
      <c r="F27" s="615"/>
      <c r="G27" s="615"/>
      <c r="H27" s="304"/>
      <c r="I27" s="287"/>
      <c r="J27" s="282"/>
      <c r="K27" s="270"/>
      <c r="L27" s="98"/>
    </row>
    <row r="28" spans="1:12" ht="19.5" customHeight="1">
      <c r="A28" s="88"/>
      <c r="B28" s="281"/>
      <c r="C28" s="98"/>
      <c r="D28" s="494"/>
      <c r="E28" s="276"/>
      <c r="F28" s="277" t="s">
        <v>530</v>
      </c>
      <c r="G28" s="278"/>
      <c r="H28" s="281"/>
      <c r="I28" s="283"/>
      <c r="J28" s="282"/>
      <c r="K28" s="60"/>
      <c r="L28" s="98"/>
    </row>
    <row r="29" spans="1:12" ht="30" customHeight="1">
      <c r="A29" s="88"/>
      <c r="B29" s="285">
        <f>SUM(B30:B31)</f>
        <v>0</v>
      </c>
      <c r="C29" s="98"/>
      <c r="D29" s="494"/>
      <c r="E29" s="271" t="s">
        <v>464</v>
      </c>
      <c r="F29" s="612" t="s">
        <v>531</v>
      </c>
      <c r="G29" s="612"/>
      <c r="H29" s="305"/>
      <c r="I29" s="287"/>
      <c r="J29" s="282"/>
      <c r="K29" s="270"/>
      <c r="L29" s="98"/>
    </row>
    <row r="30" spans="1:12" ht="19.5" customHeight="1">
      <c r="A30" s="88"/>
      <c r="B30" s="286"/>
      <c r="C30" s="98"/>
      <c r="D30" s="496"/>
      <c r="E30" s="273" t="s">
        <v>467</v>
      </c>
      <c r="F30" s="615"/>
      <c r="G30" s="615"/>
      <c r="H30" s="304"/>
      <c r="I30" s="287"/>
      <c r="J30" s="282"/>
      <c r="K30" s="270"/>
      <c r="L30" s="98"/>
    </row>
    <row r="31" spans="1:12" ht="19.5" customHeight="1">
      <c r="A31" s="88"/>
      <c r="B31" s="281"/>
      <c r="C31" s="98"/>
      <c r="D31" s="494"/>
      <c r="E31" s="276"/>
      <c r="F31" s="277" t="s">
        <v>530</v>
      </c>
      <c r="G31" s="278"/>
      <c r="H31" s="281"/>
      <c r="I31" s="283"/>
      <c r="J31" s="282"/>
      <c r="K31" s="60"/>
      <c r="L31" s="98"/>
    </row>
    <row r="32" spans="1:12" ht="30" customHeight="1">
      <c r="A32" s="88"/>
      <c r="B32" s="284" t="s">
        <v>525</v>
      </c>
      <c r="C32" s="98"/>
      <c r="D32" s="494"/>
      <c r="E32" s="271" t="s">
        <v>471</v>
      </c>
      <c r="F32" s="613" t="s">
        <v>532</v>
      </c>
      <c r="G32" s="613"/>
      <c r="H32" s="289" t="s">
        <v>525</v>
      </c>
      <c r="I32" s="287"/>
      <c r="J32" s="282"/>
      <c r="K32" s="270"/>
      <c r="L32" s="98"/>
    </row>
    <row r="33" spans="1:12" ht="20.100000000000001" customHeight="1">
      <c r="A33" s="294"/>
      <c r="B33" s="419"/>
      <c r="C33" s="98"/>
      <c r="D33" s="497"/>
      <c r="E33" s="616" t="s">
        <v>339</v>
      </c>
      <c r="F33" s="617" t="s">
        <v>533</v>
      </c>
      <c r="G33" s="274" t="s">
        <v>519</v>
      </c>
      <c r="H33" s="416"/>
      <c r="I33" s="287"/>
      <c r="J33" s="282"/>
      <c r="K33" s="270"/>
      <c r="L33" s="98"/>
    </row>
    <row r="34" spans="1:12" ht="20.100000000000001" customHeight="1">
      <c r="A34" s="294"/>
      <c r="B34" s="419"/>
      <c r="C34" s="98"/>
      <c r="D34" s="495"/>
      <c r="E34" s="616"/>
      <c r="F34" s="617"/>
      <c r="G34" s="274" t="s">
        <v>520</v>
      </c>
      <c r="H34" s="416"/>
      <c r="I34" s="287"/>
      <c r="J34" s="282"/>
      <c r="K34" s="270"/>
      <c r="L34" s="98"/>
    </row>
    <row r="35" spans="1:12" ht="19.5" customHeight="1">
      <c r="A35" s="294"/>
      <c r="B35" s="419"/>
      <c r="C35" s="98"/>
      <c r="D35" s="497"/>
      <c r="E35" s="616" t="s">
        <v>473</v>
      </c>
      <c r="F35" s="617" t="s">
        <v>534</v>
      </c>
      <c r="G35" s="274" t="s">
        <v>519</v>
      </c>
      <c r="H35" s="416"/>
      <c r="I35" s="287"/>
      <c r="J35" s="282"/>
      <c r="K35" s="270"/>
      <c r="L35" s="98"/>
    </row>
    <row r="36" spans="1:12" ht="19.5" customHeight="1">
      <c r="A36" s="294"/>
      <c r="B36" s="419"/>
      <c r="C36" s="98"/>
      <c r="D36" s="495"/>
      <c r="E36" s="616"/>
      <c r="F36" s="617"/>
      <c r="G36" s="274" t="s">
        <v>520</v>
      </c>
      <c r="H36" s="416"/>
      <c r="I36" s="287"/>
      <c r="J36" s="282"/>
      <c r="K36" s="270"/>
      <c r="L36" s="98"/>
    </row>
    <row r="37" spans="1:12" ht="19.5" customHeight="1">
      <c r="A37" s="294"/>
      <c r="B37" s="419"/>
      <c r="C37" s="98"/>
      <c r="D37" s="497"/>
      <c r="E37" s="616" t="s">
        <v>535</v>
      </c>
      <c r="F37" s="617" t="s">
        <v>536</v>
      </c>
      <c r="G37" s="274" t="s">
        <v>519</v>
      </c>
      <c r="H37" s="416"/>
      <c r="I37" s="287"/>
      <c r="J37" s="282"/>
      <c r="K37" s="270"/>
      <c r="L37" s="98"/>
    </row>
    <row r="38" spans="1:12" ht="19.5" customHeight="1">
      <c r="A38" s="294"/>
      <c r="B38" s="419"/>
      <c r="C38" s="98"/>
      <c r="D38" s="495"/>
      <c r="E38" s="616"/>
      <c r="F38" s="617"/>
      <c r="G38" s="274" t="s">
        <v>520</v>
      </c>
      <c r="H38" s="416"/>
      <c r="I38" s="287"/>
      <c r="J38" s="282"/>
      <c r="K38" s="270"/>
      <c r="L38" s="98"/>
    </row>
    <row r="39" spans="1:12" ht="19.5" customHeight="1">
      <c r="A39" s="294"/>
      <c r="B39" s="419"/>
      <c r="C39" s="98"/>
      <c r="D39" s="497"/>
      <c r="E39" s="616" t="s">
        <v>537</v>
      </c>
      <c r="F39" s="617" t="s">
        <v>538</v>
      </c>
      <c r="G39" s="274" t="s">
        <v>519</v>
      </c>
      <c r="H39" s="416"/>
      <c r="I39" s="287"/>
      <c r="J39" s="282"/>
      <c r="K39" s="270"/>
      <c r="L39" s="98"/>
    </row>
    <row r="40" spans="1:12" ht="19.5" customHeight="1">
      <c r="A40" s="294"/>
      <c r="B40" s="419"/>
      <c r="C40" s="98"/>
      <c r="D40" s="495"/>
      <c r="E40" s="616"/>
      <c r="F40" s="617"/>
      <c r="G40" s="274" t="s">
        <v>520</v>
      </c>
      <c r="H40" s="416"/>
      <c r="I40" s="287"/>
      <c r="J40" s="282"/>
      <c r="K40" s="270"/>
      <c r="L40" s="98"/>
    </row>
    <row r="41" spans="1:12" ht="19.5" customHeight="1">
      <c r="A41" s="294"/>
      <c r="B41" s="419"/>
      <c r="C41" s="98"/>
      <c r="D41" s="497"/>
      <c r="E41" s="616" t="s">
        <v>539</v>
      </c>
      <c r="F41" s="617" t="s">
        <v>540</v>
      </c>
      <c r="G41" s="274" t="s">
        <v>519</v>
      </c>
      <c r="H41" s="416"/>
      <c r="I41" s="287"/>
      <c r="J41" s="282"/>
      <c r="K41" s="270"/>
      <c r="L41" s="98"/>
    </row>
    <row r="42" spans="1:12" ht="19.5" customHeight="1">
      <c r="A42" s="294"/>
      <c r="B42" s="419"/>
      <c r="C42" s="98"/>
      <c r="D42" s="495"/>
      <c r="E42" s="616"/>
      <c r="F42" s="617"/>
      <c r="G42" s="274" t="s">
        <v>520</v>
      </c>
      <c r="H42" s="416"/>
      <c r="I42" s="287"/>
      <c r="J42" s="282"/>
      <c r="K42" s="270"/>
      <c r="L42" s="98"/>
    </row>
    <row r="43" spans="1:12" ht="21.75">
      <c r="A43" s="294"/>
      <c r="B43" s="420"/>
      <c r="C43" s="98"/>
      <c r="D43" s="497"/>
      <c r="E43" s="616" t="s">
        <v>541</v>
      </c>
      <c r="F43" s="617" t="s">
        <v>542</v>
      </c>
      <c r="G43" s="274" t="s">
        <v>519</v>
      </c>
      <c r="H43" s="417"/>
      <c r="I43" s="287"/>
      <c r="J43" s="282"/>
      <c r="K43" s="270"/>
      <c r="L43" s="98"/>
    </row>
    <row r="44" spans="1:12" ht="19.5" customHeight="1">
      <c r="A44" s="294"/>
      <c r="B44" s="420"/>
      <c r="C44" s="98"/>
      <c r="D44" s="495"/>
      <c r="E44" s="616"/>
      <c r="F44" s="617"/>
      <c r="G44" s="274" t="s">
        <v>520</v>
      </c>
      <c r="H44" s="417"/>
      <c r="I44" s="287"/>
      <c r="J44" s="282"/>
      <c r="K44" s="270"/>
      <c r="L44" s="98"/>
    </row>
    <row r="45" spans="1:12" ht="19.5" customHeight="1">
      <c r="A45" s="294"/>
      <c r="B45" s="419"/>
      <c r="C45" s="98"/>
      <c r="D45" s="497"/>
      <c r="E45" s="616" t="s">
        <v>543</v>
      </c>
      <c r="F45" s="617" t="s">
        <v>544</v>
      </c>
      <c r="G45" s="274" t="s">
        <v>519</v>
      </c>
      <c r="H45" s="416"/>
      <c r="I45" s="287"/>
      <c r="J45" s="282"/>
      <c r="K45" s="270"/>
      <c r="L45" s="98"/>
    </row>
    <row r="46" spans="1:12" ht="19.5" customHeight="1">
      <c r="A46" s="294"/>
      <c r="B46" s="419"/>
      <c r="C46" s="98"/>
      <c r="D46" s="495"/>
      <c r="E46" s="616"/>
      <c r="F46" s="617"/>
      <c r="G46" s="274" t="s">
        <v>520</v>
      </c>
      <c r="H46" s="416"/>
      <c r="I46" s="287"/>
      <c r="J46" s="282"/>
      <c r="K46" s="270"/>
      <c r="L46" s="98"/>
    </row>
    <row r="47" spans="1:12" ht="19.5" customHeight="1">
      <c r="A47" s="294"/>
      <c r="B47" s="419"/>
      <c r="C47" s="98"/>
      <c r="D47" s="497"/>
      <c r="E47" s="616" t="s">
        <v>545</v>
      </c>
      <c r="F47" s="617" t="s">
        <v>546</v>
      </c>
      <c r="G47" s="274" t="s">
        <v>519</v>
      </c>
      <c r="H47" s="416"/>
      <c r="I47" s="287"/>
      <c r="J47" s="282"/>
      <c r="K47" s="270"/>
      <c r="L47" s="98"/>
    </row>
    <row r="48" spans="1:12" ht="19.5" customHeight="1">
      <c r="A48" s="294"/>
      <c r="B48" s="419"/>
      <c r="C48" s="98"/>
      <c r="D48" s="495"/>
      <c r="E48" s="616"/>
      <c r="F48" s="617"/>
      <c r="G48" s="274" t="s">
        <v>520</v>
      </c>
      <c r="H48" s="416"/>
      <c r="I48" s="287"/>
      <c r="J48" s="282"/>
      <c r="K48" s="270"/>
      <c r="L48" s="98"/>
    </row>
    <row r="49" spans="1:12" ht="21.75">
      <c r="A49" s="294"/>
      <c r="B49" s="546"/>
      <c r="C49" s="98"/>
      <c r="D49" s="497"/>
      <c r="E49" s="616" t="s">
        <v>547</v>
      </c>
      <c r="F49" s="617" t="s">
        <v>548</v>
      </c>
      <c r="G49" s="274" t="s">
        <v>519</v>
      </c>
      <c r="H49" s="545"/>
      <c r="I49" s="287"/>
      <c r="J49" s="282"/>
      <c r="K49" s="270"/>
      <c r="L49" s="98"/>
    </row>
    <row r="50" spans="1:12" ht="20.100000000000001" customHeight="1">
      <c r="A50" s="294"/>
      <c r="B50" s="546"/>
      <c r="C50" s="98"/>
      <c r="D50" s="495"/>
      <c r="E50" s="616"/>
      <c r="F50" s="617"/>
      <c r="G50" s="274" t="s">
        <v>520</v>
      </c>
      <c r="H50" s="545"/>
      <c r="I50" s="287"/>
      <c r="J50" s="282"/>
      <c r="K50" s="270"/>
      <c r="L50" s="98"/>
    </row>
    <row r="51" spans="1:12" ht="19.5" customHeight="1">
      <c r="A51" s="294"/>
      <c r="B51" s="421"/>
      <c r="C51" s="98"/>
      <c r="D51" s="497"/>
      <c r="E51" s="616" t="s">
        <v>549</v>
      </c>
      <c r="F51" s="624" t="s">
        <v>550</v>
      </c>
      <c r="G51" s="274" t="s">
        <v>519</v>
      </c>
      <c r="H51" s="418"/>
      <c r="I51" s="287"/>
      <c r="J51" s="282"/>
      <c r="K51" s="270"/>
      <c r="L51" s="98"/>
    </row>
    <row r="52" spans="1:12" ht="19.5" customHeight="1">
      <c r="A52" s="294"/>
      <c r="B52" s="419"/>
      <c r="C52" s="98"/>
      <c r="D52" s="495"/>
      <c r="E52" s="616"/>
      <c r="F52" s="617"/>
      <c r="G52" s="274" t="s">
        <v>520</v>
      </c>
      <c r="H52" s="416"/>
      <c r="I52" s="287"/>
      <c r="J52" s="282"/>
      <c r="K52" s="270"/>
      <c r="L52" s="98"/>
    </row>
    <row r="53" spans="1:12" ht="20.100000000000001" customHeight="1">
      <c r="A53" s="98"/>
      <c r="B53" s="281"/>
      <c r="C53" s="98"/>
      <c r="D53" s="495"/>
      <c r="E53" s="276"/>
      <c r="F53" s="277" t="s">
        <v>551</v>
      </c>
      <c r="G53" s="278"/>
      <c r="H53" s="415"/>
      <c r="I53" s="283"/>
      <c r="J53" s="282"/>
      <c r="K53" s="60"/>
      <c r="L53" s="98"/>
    </row>
    <row r="54" spans="1:12" ht="20.100000000000001" customHeight="1">
      <c r="A54" s="88"/>
      <c r="B54" s="292" t="s">
        <v>552</v>
      </c>
      <c r="C54" s="98"/>
      <c r="D54" s="498"/>
      <c r="E54" s="279"/>
      <c r="F54" s="280"/>
      <c r="G54" s="280"/>
      <c r="H54" s="280"/>
      <c r="I54" s="299"/>
      <c r="J54" s="282"/>
      <c r="K54" s="60"/>
      <c r="L54" s="98"/>
    </row>
    <row r="55" spans="1:12" ht="18.75" customHeight="1">
      <c r="A55" s="88"/>
      <c r="B55" s="88"/>
      <c r="C55" s="98"/>
      <c r="D55" s="60"/>
      <c r="E55" s="484" t="s">
        <v>369</v>
      </c>
      <c r="F55" s="485" t="s">
        <v>370</v>
      </c>
      <c r="G55" s="486"/>
      <c r="H55" s="486"/>
      <c r="I55" s="60"/>
      <c r="J55" s="98"/>
      <c r="K55" s="60"/>
      <c r="L55" s="98"/>
    </row>
    <row r="56" spans="1:12" ht="18.75" customHeight="1">
      <c r="A56" s="88"/>
      <c r="B56" s="88"/>
      <c r="C56" s="98"/>
      <c r="D56" s="60"/>
      <c r="E56" s="468" t="s">
        <v>553</v>
      </c>
      <c r="F56" s="115" t="s">
        <v>554</v>
      </c>
      <c r="G56" s="96"/>
      <c r="H56" s="96"/>
      <c r="I56" s="96"/>
      <c r="J56" s="96"/>
      <c r="K56" s="268"/>
      <c r="L56" s="98"/>
    </row>
    <row r="57" spans="1:12" ht="18.75" customHeight="1">
      <c r="A57" s="88"/>
      <c r="B57" s="88"/>
      <c r="C57" s="98"/>
      <c r="D57" s="60"/>
      <c r="E57" s="60"/>
      <c r="F57" s="60"/>
      <c r="G57" s="60"/>
      <c r="H57" s="60"/>
      <c r="I57" s="60"/>
      <c r="J57" s="60"/>
      <c r="K57" s="60"/>
      <c r="L57" s="98"/>
    </row>
  </sheetData>
  <sheetProtection password="FA9C" sheet="1" objects="1" scenarios="1" formatColumns="0" formatRows="0"/>
  <mergeCells count="37">
    <mergeCell ref="E47:E48"/>
    <mergeCell ref="F47:F48"/>
    <mergeCell ref="E37:E38"/>
    <mergeCell ref="F37:F38"/>
    <mergeCell ref="E51:E52"/>
    <mergeCell ref="F51:F52"/>
    <mergeCell ref="E49:E50"/>
    <mergeCell ref="F49:F50"/>
    <mergeCell ref="F45:F46"/>
    <mergeCell ref="E41:E42"/>
    <mergeCell ref="E39:E40"/>
    <mergeCell ref="F39:F40"/>
    <mergeCell ref="F41:F42"/>
    <mergeCell ref="E43:E44"/>
    <mergeCell ref="F43:F44"/>
    <mergeCell ref="E45:E46"/>
    <mergeCell ref="F2:G2"/>
    <mergeCell ref="F24:G24"/>
    <mergeCell ref="F25:G25"/>
    <mergeCell ref="E4:E5"/>
    <mergeCell ref="F4:F5"/>
    <mergeCell ref="D16:K16"/>
    <mergeCell ref="F20:G20"/>
    <mergeCell ref="D17:K17"/>
    <mergeCell ref="I20:J20"/>
    <mergeCell ref="E35:E36"/>
    <mergeCell ref="F35:F36"/>
    <mergeCell ref="E33:E34"/>
    <mergeCell ref="F33:F34"/>
    <mergeCell ref="F30:G30"/>
    <mergeCell ref="F26:G26"/>
    <mergeCell ref="F32:G32"/>
    <mergeCell ref="F21:G21"/>
    <mergeCell ref="F27:G27"/>
    <mergeCell ref="F22:G22"/>
    <mergeCell ref="F23:G23"/>
    <mergeCell ref="F29:G29"/>
  </mergeCells>
  <phoneticPr fontId="8" type="noConversion"/>
  <dataValidations count="8">
    <dataValidation type="decimal" allowBlank="1" showInputMessage="1" showErrorMessage="1" sqref="B51:B53 H51:H53 G31:H31 H26 B31 H28:H29 G28 B28:B29 B26">
      <formula1>-99999999999</formula1>
      <formula2>999999999999</formula2>
    </dataValidation>
    <dataValidation type="decimal" allowBlank="1" showInputMessage="1" showErrorMessage="1" error="Значение должно быть дейсвительным числом" sqref="B33:B48 H33:H48 B30 B27 B4:B5 B2">
      <formula1>-99999999999</formula1>
      <formula2>999999999999</formula2>
    </dataValidation>
    <dataValidation type="decimal" allowBlank="1" showErrorMessage="1" errorTitle="Ошибка" error="Допускается ввод только неотрицательных чисел!" sqref="B49:B50 H49:H50 H27 H2 H30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H4:H5">
      <formula1>0</formula1>
      <formula2>9.99999999999999E+23</formula2>
    </dataValidation>
    <dataValidation type="list" allowBlank="1" showInputMessage="1" showErrorMessage="1" error="Выберите значение из списка" prompt="Выберите значение из списка" sqref="F27:G27 F2:G2 F30:G30">
      <formula1>source_of_funding</formula1>
    </dataValidation>
    <dataValidation type="list" allowBlank="1" showInputMessage="1" showErrorMessage="1" errorTitle="Ошибка" error="Выберите значение из списка" prompt="Выберите значение из списка" sqref="H23">
      <formula1>objective_of_IPR</formula1>
    </dataValidation>
    <dataValidation type="textLength" operator="lessThanOrEqual" allowBlank="1" showInputMessage="1" showErrorMessage="1" errorTitle="Ошибка" error="Допускается ввод не более 900 символов!" sqref="H22 B22 F4:F5">
      <formula1>900</formula1>
    </dataValidation>
    <dataValidation type="list" allowBlank="1" showDropDown="1" showInputMessage="1" showErrorMessage="1" error="для выбора выполните двойной щелчок по ячейке" prompt="Выберите значение из календаря, выполнив двойной щелчок левой кнопки мыши по ячейке." sqref="B24:B25 H24:H25">
      <formula1>"a"</formula1>
    </dataValidation>
  </dataValidations>
  <hyperlinks>
    <hyperlink ref="I20:J20" location="'ХВС инвестиции'!A1" tooltip="Добавить мероприятие" display="Добавить мероприятие"/>
    <hyperlink ref="F28" location="'ХВС инвестиции'!A1" tooltip="Добавить источники" display="Добавить источники финансирования"/>
    <hyperlink ref="F31" location="'ХВС инвестиции'!A1" tooltip="Добавить источники" display="Добавить источники финансирования"/>
    <hyperlink ref="F53" location="'ХВС инвестиции'!A1" tooltip="Добавить показатель" display="Добавить показатель"/>
    <hyperlink ref="B54" location="'ХВС инвестиции'!A1" tooltip="Удалить мероприятие" display="Удалить мероприятие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76" fitToHeight="0" orientation="landscape" verticalDpi="30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9">
    <pageSetUpPr fitToPage="1"/>
  </sheetPr>
  <dimension ref="A1:AW83"/>
  <sheetViews>
    <sheetView showGridLines="0" topLeftCell="C6" zoomScaleNormal="100" workbookViewId="0">
      <selection activeCell="E8" sqref="E8:H8"/>
    </sheetView>
  </sheetViews>
  <sheetFormatPr defaultColWidth="9.109375" defaultRowHeight="11.25"/>
  <cols>
    <col min="1" max="1" width="8" style="89" hidden="1" customWidth="1"/>
    <col min="2" max="2" width="48.33203125" style="89" hidden="1" customWidth="1"/>
    <col min="3" max="3" width="4.88671875" style="88" customWidth="1"/>
    <col min="4" max="4" width="5.6640625" style="88" customWidth="1"/>
    <col min="5" max="5" width="7" style="88" bestFit="1" customWidth="1"/>
    <col min="6" max="6" width="66.44140625" style="88" customWidth="1"/>
    <col min="7" max="7" width="13.6640625" style="88" customWidth="1"/>
    <col min="8" max="8" width="21" style="88" customWidth="1"/>
    <col min="9" max="9" width="7" style="88" bestFit="1" customWidth="1"/>
    <col min="10" max="10" width="25.109375" style="88" customWidth="1"/>
    <col min="11" max="11" width="40.6640625" style="88" customWidth="1"/>
    <col min="12" max="12" width="11.44140625" style="88" bestFit="1" customWidth="1"/>
    <col min="13" max="13" width="26.5546875" style="88" customWidth="1"/>
    <col min="14" max="14" width="5.6640625" style="88" customWidth="1"/>
    <col min="15" max="15" width="1.6640625" style="88" bestFit="1" customWidth="1"/>
    <col min="16" max="16" width="20.109375" style="88" customWidth="1"/>
    <col min="17" max="17" width="4.44140625" style="88" customWidth="1"/>
    <col min="18" max="22" width="9.109375" style="88" customWidth="1"/>
    <col min="23" max="23" width="3.33203125" style="88" bestFit="1" customWidth="1"/>
    <col min="24" max="24" width="9" style="88" bestFit="1" customWidth="1"/>
    <col min="25" max="25" width="2" style="88" bestFit="1" customWidth="1"/>
    <col min="26" max="26" width="7.5546875" style="88" bestFit="1" customWidth="1"/>
    <col min="27" max="30" width="9.109375" style="88" customWidth="1"/>
    <col min="31" max="31" width="2" style="88" bestFit="1" customWidth="1"/>
    <col min="32" max="36" width="9.109375" style="88" customWidth="1"/>
    <col min="37" max="37" width="3.33203125" style="88" bestFit="1" customWidth="1"/>
    <col min="38" max="38" width="10.33203125" style="88" bestFit="1" customWidth="1"/>
    <col min="39" max="39" width="2" style="88" bestFit="1" customWidth="1"/>
    <col min="40" max="40" width="7.5546875" style="88" bestFit="1" customWidth="1"/>
    <col min="41" max="44" width="9.109375" style="88" customWidth="1"/>
    <col min="45" max="45" width="2" style="88" bestFit="1" customWidth="1"/>
    <col min="46" max="46" width="9.109375" style="88" customWidth="1"/>
    <col min="47" max="16384" width="9.109375" style="88"/>
  </cols>
  <sheetData>
    <row r="1" spans="1:49" s="95" customFormat="1" hidden="1">
      <c r="A1" s="93"/>
      <c r="B1" s="93"/>
    </row>
    <row r="2" spans="1:49" hidden="1">
      <c r="A2" s="93"/>
      <c r="B2" s="93"/>
      <c r="W2" s="95"/>
      <c r="X2" s="95"/>
      <c r="Y2" s="108"/>
      <c r="Z2" s="50"/>
      <c r="AA2" s="109"/>
      <c r="AB2" s="106"/>
      <c r="AC2" s="105"/>
      <c r="AD2" s="104"/>
      <c r="AE2" s="103"/>
      <c r="AF2" s="102"/>
      <c r="AG2" s="102"/>
      <c r="AH2" s="102"/>
      <c r="AI2" s="101"/>
      <c r="AK2" s="95"/>
      <c r="AL2" s="95"/>
      <c r="AM2" s="108"/>
      <c r="AN2" s="50"/>
      <c r="AO2" s="107"/>
      <c r="AP2" s="106"/>
      <c r="AQ2" s="105"/>
      <c r="AR2" s="104"/>
      <c r="AS2" s="103"/>
      <c r="AT2" s="102"/>
      <c r="AU2" s="102"/>
      <c r="AV2" s="102"/>
      <c r="AW2" s="101"/>
    </row>
    <row r="3" spans="1:49" hidden="1">
      <c r="A3" s="93"/>
      <c r="B3" s="94"/>
    </row>
    <row r="4" spans="1:49" hidden="1">
      <c r="A4" s="93"/>
      <c r="B4" s="93"/>
      <c r="P4" s="91"/>
      <c r="Q4" s="91"/>
      <c r="R4" s="91"/>
    </row>
    <row r="5" spans="1:49" hidden="1">
      <c r="C5" s="91"/>
      <c r="D5" s="91"/>
      <c r="E5" s="91"/>
    </row>
    <row r="6" spans="1:49" ht="26.25" customHeight="1">
      <c r="C6" s="91"/>
      <c r="D6" s="92"/>
      <c r="E6" s="91"/>
    </row>
    <row r="7" spans="1:49" ht="54.95" customHeight="1">
      <c r="C7" s="98"/>
      <c r="D7" s="310"/>
      <c r="E7" s="620" t="s">
        <v>518</v>
      </c>
      <c r="F7" s="620"/>
      <c r="G7" s="620"/>
      <c r="H7" s="620"/>
      <c r="I7" s="413"/>
      <c r="J7" s="413"/>
      <c r="K7" s="413"/>
      <c r="L7" s="413"/>
      <c r="M7" s="310"/>
      <c r="N7" s="98"/>
    </row>
    <row r="8" spans="1:49" ht="24.95" customHeight="1">
      <c r="C8" s="98"/>
      <c r="D8" s="311"/>
      <c r="E8" s="622"/>
      <c r="F8" s="622"/>
      <c r="G8" s="622"/>
      <c r="H8" s="622"/>
      <c r="I8" s="412"/>
      <c r="J8" s="412"/>
      <c r="K8" s="412"/>
      <c r="L8" s="412"/>
      <c r="M8" s="311"/>
      <c r="N8" s="98"/>
    </row>
    <row r="9" spans="1:49">
      <c r="D9" s="90"/>
      <c r="E9" s="59"/>
      <c r="F9" s="59"/>
      <c r="G9" s="59"/>
      <c r="H9" s="59"/>
      <c r="I9" s="59"/>
      <c r="J9" s="59"/>
      <c r="K9" s="59"/>
      <c r="L9" s="59"/>
      <c r="M9" s="59"/>
    </row>
    <row r="10" spans="1:49">
      <c r="C10" s="98"/>
      <c r="D10" s="90"/>
      <c r="E10" s="491"/>
      <c r="F10" s="491"/>
      <c r="G10" s="491"/>
      <c r="H10" s="491"/>
      <c r="I10" s="59"/>
      <c r="J10" s="59"/>
      <c r="K10" s="59"/>
      <c r="L10" s="59"/>
      <c r="M10" s="59"/>
      <c r="N10" s="98"/>
    </row>
    <row r="11" spans="1:49" ht="22.5">
      <c r="C11" s="98"/>
      <c r="D11" s="493"/>
      <c r="E11" s="308" t="s">
        <v>351</v>
      </c>
      <c r="F11" s="308" t="s">
        <v>374</v>
      </c>
      <c r="G11" s="308" t="s">
        <v>375</v>
      </c>
      <c r="H11" s="308" t="s">
        <v>376</v>
      </c>
      <c r="I11" s="282"/>
      <c r="N11" s="98"/>
    </row>
    <row r="12" spans="1:49" ht="14.25" customHeight="1">
      <c r="C12" s="98"/>
      <c r="D12" s="90"/>
      <c r="E12" s="290" t="s">
        <v>377</v>
      </c>
      <c r="F12" s="290" t="s">
        <v>378</v>
      </c>
      <c r="G12" s="290" t="s">
        <v>379</v>
      </c>
      <c r="H12" s="290" t="s">
        <v>380</v>
      </c>
      <c r="N12" s="98"/>
    </row>
    <row r="13" spans="1:49" ht="22.5">
      <c r="D13" s="500"/>
      <c r="E13" s="272" t="s">
        <v>377</v>
      </c>
      <c r="F13" s="442" t="s">
        <v>381</v>
      </c>
      <c r="G13" s="422" t="s">
        <v>382</v>
      </c>
      <c r="H13" s="427" t="str">
        <f>IF(activity = "","",activity)</f>
        <v>Водоснабжение (подъем, очистка, транспортировка)</v>
      </c>
      <c r="I13" s="282"/>
    </row>
    <row r="14" spans="1:49" ht="20.100000000000001" customHeight="1">
      <c r="D14" s="500"/>
      <c r="E14" s="423" t="s">
        <v>378</v>
      </c>
      <c r="F14" s="449" t="s">
        <v>383</v>
      </c>
      <c r="G14" s="424" t="s">
        <v>384</v>
      </c>
      <c r="H14" s="428"/>
      <c r="I14" s="282"/>
    </row>
    <row r="15" spans="1:49" ht="22.5">
      <c r="D15" s="500"/>
      <c r="E15" s="423">
        <v>3</v>
      </c>
      <c r="F15" s="449" t="s">
        <v>385</v>
      </c>
      <c r="G15" s="424" t="s">
        <v>384</v>
      </c>
      <c r="H15" s="429">
        <f>H16+H20+H23+SUM(H33:H37)+H40+H43+H46+SUM(H51:H52)</f>
        <v>0</v>
      </c>
      <c r="I15" s="282"/>
    </row>
    <row r="16" spans="1:49" ht="20.100000000000001" customHeight="1">
      <c r="D16" s="500"/>
      <c r="E16" s="423" t="s">
        <v>290</v>
      </c>
      <c r="F16" s="444" t="s">
        <v>386</v>
      </c>
      <c r="G16" s="424" t="s">
        <v>384</v>
      </c>
      <c r="H16" s="429">
        <f>SUM(H17:H19)</f>
        <v>0</v>
      </c>
      <c r="I16" s="282"/>
    </row>
    <row r="17" spans="4:9" ht="20.100000000000001" customHeight="1">
      <c r="D17" s="500"/>
      <c r="E17" s="423" t="s">
        <v>387</v>
      </c>
      <c r="F17" s="443" t="s">
        <v>388</v>
      </c>
      <c r="G17" s="424" t="s">
        <v>384</v>
      </c>
      <c r="H17" s="428"/>
      <c r="I17" s="282"/>
    </row>
    <row r="18" spans="4:9" ht="20.100000000000001" customHeight="1">
      <c r="D18" s="500"/>
      <c r="E18" s="423" t="s">
        <v>389</v>
      </c>
      <c r="F18" s="443" t="s">
        <v>390</v>
      </c>
      <c r="G18" s="424" t="s">
        <v>384</v>
      </c>
      <c r="H18" s="428"/>
      <c r="I18" s="282"/>
    </row>
    <row r="19" spans="4:9" ht="20.100000000000001" customHeight="1">
      <c r="D19" s="500"/>
      <c r="E19" s="423" t="s">
        <v>391</v>
      </c>
      <c r="F19" s="443" t="s">
        <v>392</v>
      </c>
      <c r="G19" s="424" t="s">
        <v>384</v>
      </c>
      <c r="H19" s="428"/>
      <c r="I19" s="282"/>
    </row>
    <row r="20" spans="4:9" ht="22.5">
      <c r="D20" s="500"/>
      <c r="E20" s="423" t="s">
        <v>393</v>
      </c>
      <c r="F20" s="444" t="s">
        <v>394</v>
      </c>
      <c r="G20" s="445" t="s">
        <v>384</v>
      </c>
      <c r="H20" s="428"/>
      <c r="I20" s="282"/>
    </row>
    <row r="21" spans="4:9" ht="20.100000000000001" customHeight="1">
      <c r="D21" s="500"/>
      <c r="E21" s="423" t="s">
        <v>395</v>
      </c>
      <c r="F21" s="443" t="s">
        <v>396</v>
      </c>
      <c r="G21" s="424" t="s">
        <v>397</v>
      </c>
      <c r="H21" s="429">
        <f>nerr(H20/H22)</f>
        <v>0</v>
      </c>
      <c r="I21" s="282"/>
    </row>
    <row r="22" spans="4:9" ht="20.100000000000001" customHeight="1">
      <c r="D22" s="500"/>
      <c r="E22" s="423" t="s">
        <v>398</v>
      </c>
      <c r="F22" s="443" t="s">
        <v>399</v>
      </c>
      <c r="G22" s="424" t="s">
        <v>400</v>
      </c>
      <c r="H22" s="428"/>
      <c r="I22" s="282"/>
    </row>
    <row r="23" spans="4:9" ht="20.100000000000001" customHeight="1">
      <c r="D23" s="500"/>
      <c r="E23" s="423" t="s">
        <v>401</v>
      </c>
      <c r="F23" s="444" t="s">
        <v>402</v>
      </c>
      <c r="G23" s="445" t="s">
        <v>384</v>
      </c>
      <c r="H23" s="428"/>
      <c r="I23" s="282"/>
    </row>
    <row r="24" spans="4:9" ht="20.100000000000001" customHeight="1">
      <c r="D24" s="500"/>
      <c r="E24" s="423" t="s">
        <v>403</v>
      </c>
      <c r="F24" s="443" t="s">
        <v>404</v>
      </c>
      <c r="G24" s="424" t="s">
        <v>405</v>
      </c>
      <c r="H24" s="433">
        <f>SUM(H25:H32)</f>
        <v>0</v>
      </c>
      <c r="I24" s="282"/>
    </row>
    <row r="25" spans="4:9" ht="20.100000000000001" customHeight="1">
      <c r="D25" s="500"/>
      <c r="E25" s="423" t="s">
        <v>406</v>
      </c>
      <c r="F25" s="450" t="s">
        <v>407</v>
      </c>
      <c r="G25" s="424" t="s">
        <v>405</v>
      </c>
      <c r="H25" s="447"/>
      <c r="I25" s="282"/>
    </row>
    <row r="26" spans="4:9" ht="20.100000000000001" customHeight="1">
      <c r="D26" s="500"/>
      <c r="E26" s="423" t="s">
        <v>408</v>
      </c>
      <c r="F26" s="450" t="s">
        <v>409</v>
      </c>
      <c r="G26" s="424" t="s">
        <v>405</v>
      </c>
      <c r="H26" s="447"/>
      <c r="I26" s="282"/>
    </row>
    <row r="27" spans="4:9" ht="20.100000000000001" customHeight="1">
      <c r="D27" s="500"/>
      <c r="E27" s="423" t="s">
        <v>410</v>
      </c>
      <c r="F27" s="450" t="s">
        <v>411</v>
      </c>
      <c r="G27" s="424" t="s">
        <v>405</v>
      </c>
      <c r="H27" s="447"/>
      <c r="I27" s="282"/>
    </row>
    <row r="28" spans="4:9" ht="20.100000000000001" customHeight="1">
      <c r="D28" s="500"/>
      <c r="E28" s="423" t="s">
        <v>412</v>
      </c>
      <c r="F28" s="450" t="s">
        <v>413</v>
      </c>
      <c r="G28" s="424" t="s">
        <v>405</v>
      </c>
      <c r="H28" s="447"/>
      <c r="I28" s="282"/>
    </row>
    <row r="29" spans="4:9" ht="20.100000000000001" customHeight="1">
      <c r="D29" s="500"/>
      <c r="E29" s="423" t="s">
        <v>414</v>
      </c>
      <c r="F29" s="450" t="s">
        <v>415</v>
      </c>
      <c r="G29" s="424" t="s">
        <v>405</v>
      </c>
      <c r="H29" s="447"/>
      <c r="I29" s="282"/>
    </row>
    <row r="30" spans="4:9" ht="20.100000000000001" customHeight="1">
      <c r="D30" s="500"/>
      <c r="E30" s="423" t="s">
        <v>416</v>
      </c>
      <c r="F30" s="450" t="s">
        <v>417</v>
      </c>
      <c r="G30" s="424" t="s">
        <v>405</v>
      </c>
      <c r="H30" s="447"/>
      <c r="I30" s="282"/>
    </row>
    <row r="31" spans="4:9" ht="20.100000000000001" customHeight="1">
      <c r="D31" s="500"/>
      <c r="E31" s="423" t="s">
        <v>418</v>
      </c>
      <c r="F31" s="450" t="s">
        <v>419</v>
      </c>
      <c r="G31" s="424" t="s">
        <v>405</v>
      </c>
      <c r="H31" s="447"/>
      <c r="I31" s="282"/>
    </row>
    <row r="32" spans="4:9" ht="20.100000000000001" customHeight="1">
      <c r="D32" s="500"/>
      <c r="E32" s="423" t="s">
        <v>420</v>
      </c>
      <c r="F32" s="450" t="s">
        <v>421</v>
      </c>
      <c r="G32" s="424" t="s">
        <v>405</v>
      </c>
      <c r="H32" s="447"/>
      <c r="I32" s="282"/>
    </row>
    <row r="33" spans="4:9" ht="20.100000000000001" customHeight="1">
      <c r="D33" s="500"/>
      <c r="E33" s="423" t="s">
        <v>422</v>
      </c>
      <c r="F33" s="444" t="s">
        <v>423</v>
      </c>
      <c r="G33" s="445" t="s">
        <v>384</v>
      </c>
      <c r="H33" s="428"/>
      <c r="I33" s="282"/>
    </row>
    <row r="34" spans="4:9">
      <c r="D34" s="500"/>
      <c r="E34" s="423" t="s">
        <v>424</v>
      </c>
      <c r="F34" s="444" t="s">
        <v>425</v>
      </c>
      <c r="G34" s="445" t="s">
        <v>384</v>
      </c>
      <c r="H34" s="428"/>
      <c r="I34" s="282"/>
    </row>
    <row r="35" spans="4:9" ht="20.100000000000001" customHeight="1">
      <c r="D35" s="500"/>
      <c r="E35" s="423" t="s">
        <v>426</v>
      </c>
      <c r="F35" s="444" t="s">
        <v>427</v>
      </c>
      <c r="G35" s="445" t="s">
        <v>384</v>
      </c>
      <c r="H35" s="428"/>
      <c r="I35" s="282"/>
    </row>
    <row r="36" spans="4:9">
      <c r="D36" s="500"/>
      <c r="E36" s="423" t="s">
        <v>428</v>
      </c>
      <c r="F36" s="444" t="s">
        <v>429</v>
      </c>
      <c r="G36" s="445" t="s">
        <v>384</v>
      </c>
      <c r="H36" s="428"/>
      <c r="I36" s="282"/>
    </row>
    <row r="37" spans="4:9" ht="20.100000000000001" customHeight="1">
      <c r="D37" s="500"/>
      <c r="E37" s="423" t="s">
        <v>430</v>
      </c>
      <c r="F37" s="444" t="s">
        <v>431</v>
      </c>
      <c r="G37" s="445" t="s">
        <v>384</v>
      </c>
      <c r="H37" s="428"/>
      <c r="I37" s="282"/>
    </row>
    <row r="38" spans="4:9" ht="20.100000000000001" customHeight="1">
      <c r="D38" s="500"/>
      <c r="E38" s="423" t="s">
        <v>432</v>
      </c>
      <c r="F38" s="443" t="s">
        <v>433</v>
      </c>
      <c r="G38" s="445" t="s">
        <v>384</v>
      </c>
      <c r="H38" s="428"/>
      <c r="I38" s="282"/>
    </row>
    <row r="39" spans="4:9" ht="20.100000000000001" customHeight="1">
      <c r="D39" s="500"/>
      <c r="E39" s="423" t="s">
        <v>434</v>
      </c>
      <c r="F39" s="443" t="s">
        <v>435</v>
      </c>
      <c r="G39" s="445" t="s">
        <v>384</v>
      </c>
      <c r="H39" s="428"/>
      <c r="I39" s="282"/>
    </row>
    <row r="40" spans="4:9" ht="20.100000000000001" customHeight="1">
      <c r="D40" s="500"/>
      <c r="E40" s="423" t="s">
        <v>436</v>
      </c>
      <c r="F40" s="444" t="s">
        <v>437</v>
      </c>
      <c r="G40" s="445" t="s">
        <v>384</v>
      </c>
      <c r="H40" s="428"/>
      <c r="I40" s="282"/>
    </row>
    <row r="41" spans="4:9" ht="20.100000000000001" customHeight="1">
      <c r="D41" s="500"/>
      <c r="E41" s="423" t="s">
        <v>438</v>
      </c>
      <c r="F41" s="443" t="s">
        <v>433</v>
      </c>
      <c r="G41" s="445" t="s">
        <v>384</v>
      </c>
      <c r="H41" s="428"/>
      <c r="I41" s="282"/>
    </row>
    <row r="42" spans="4:9" ht="20.100000000000001" customHeight="1">
      <c r="D42" s="500"/>
      <c r="E42" s="423" t="s">
        <v>439</v>
      </c>
      <c r="F42" s="443" t="s">
        <v>435</v>
      </c>
      <c r="G42" s="445" t="s">
        <v>384</v>
      </c>
      <c r="H42" s="428"/>
      <c r="I42" s="282"/>
    </row>
    <row r="43" spans="4:9">
      <c r="D43" s="500"/>
      <c r="E43" s="423" t="s">
        <v>440</v>
      </c>
      <c r="F43" s="444" t="s">
        <v>441</v>
      </c>
      <c r="G43" s="445" t="s">
        <v>384</v>
      </c>
      <c r="H43" s="428"/>
      <c r="I43" s="282"/>
    </row>
    <row r="44" spans="4:9">
      <c r="D44" s="500"/>
      <c r="E44" s="423" t="s">
        <v>442</v>
      </c>
      <c r="F44" s="443" t="s">
        <v>443</v>
      </c>
      <c r="G44" s="445" t="s">
        <v>384</v>
      </c>
      <c r="H44" s="432"/>
      <c r="I44" s="282"/>
    </row>
    <row r="45" spans="4:9">
      <c r="D45" s="500"/>
      <c r="E45" s="423" t="s">
        <v>444</v>
      </c>
      <c r="F45" s="443" t="s">
        <v>445</v>
      </c>
      <c r="G45" s="445" t="s">
        <v>384</v>
      </c>
      <c r="H45" s="432"/>
      <c r="I45" s="282"/>
    </row>
    <row r="46" spans="4:9">
      <c r="D46" s="500"/>
      <c r="E46" s="423" t="s">
        <v>446</v>
      </c>
      <c r="F46" s="444" t="s">
        <v>447</v>
      </c>
      <c r="G46" s="445" t="s">
        <v>384</v>
      </c>
      <c r="H46" s="432"/>
      <c r="I46" s="282"/>
    </row>
    <row r="47" spans="4:9" ht="20.100000000000001" customHeight="1">
      <c r="D47" s="500"/>
      <c r="E47" s="423" t="s">
        <v>448</v>
      </c>
      <c r="F47" s="443" t="s">
        <v>449</v>
      </c>
      <c r="G47" s="445" t="s">
        <v>384</v>
      </c>
      <c r="H47" s="432"/>
      <c r="I47" s="282"/>
    </row>
    <row r="48" spans="4:9" ht="22.5">
      <c r="D48" s="500"/>
      <c r="E48" s="423" t="s">
        <v>450</v>
      </c>
      <c r="F48" s="443" t="s">
        <v>451</v>
      </c>
      <c r="G48" s="445" t="s">
        <v>384</v>
      </c>
      <c r="H48" s="432"/>
      <c r="I48" s="282"/>
    </row>
    <row r="49" spans="4:9" ht="20.100000000000001" customHeight="1">
      <c r="D49" s="500"/>
      <c r="E49" s="423" t="s">
        <v>452</v>
      </c>
      <c r="F49" s="443" t="s">
        <v>453</v>
      </c>
      <c r="G49" s="424" t="s">
        <v>454</v>
      </c>
      <c r="H49" s="448"/>
      <c r="I49" s="282"/>
    </row>
    <row r="50" spans="4:9" ht="20.100000000000001" customHeight="1">
      <c r="D50" s="500"/>
      <c r="E50" s="423" t="s">
        <v>455</v>
      </c>
      <c r="F50" s="443" t="s">
        <v>456</v>
      </c>
      <c r="G50" s="445" t="s">
        <v>384</v>
      </c>
      <c r="H50" s="432"/>
      <c r="I50" s="282"/>
    </row>
    <row r="51" spans="4:9" ht="22.5">
      <c r="D51" s="500"/>
      <c r="E51" s="423" t="s">
        <v>457</v>
      </c>
      <c r="F51" s="444" t="s">
        <v>458</v>
      </c>
      <c r="G51" s="445" t="s">
        <v>384</v>
      </c>
      <c r="H51" s="428"/>
      <c r="I51" s="282"/>
    </row>
    <row r="52" spans="4:9" ht="20.100000000000001" customHeight="1">
      <c r="D52" s="500"/>
      <c r="E52" s="435"/>
      <c r="F52" s="436" t="s">
        <v>364</v>
      </c>
      <c r="G52" s="437"/>
      <c r="H52" s="438"/>
      <c r="I52" s="282"/>
    </row>
    <row r="53" spans="4:9">
      <c r="D53" s="500"/>
      <c r="E53" s="423" t="s">
        <v>380</v>
      </c>
      <c r="F53" s="449" t="s">
        <v>459</v>
      </c>
      <c r="G53" s="445" t="s">
        <v>384</v>
      </c>
      <c r="H53" s="428"/>
      <c r="I53" s="282"/>
    </row>
    <row r="54" spans="4:9" ht="20.100000000000001" customHeight="1">
      <c r="D54" s="500"/>
      <c r="E54" s="423" t="s">
        <v>460</v>
      </c>
      <c r="F54" s="449" t="s">
        <v>461</v>
      </c>
      <c r="G54" s="445" t="s">
        <v>384</v>
      </c>
      <c r="H54" s="428"/>
      <c r="I54" s="282"/>
    </row>
    <row r="55" spans="4:9" ht="22.5">
      <c r="D55" s="500"/>
      <c r="E55" s="423" t="s">
        <v>462</v>
      </c>
      <c r="F55" s="444" t="s">
        <v>463</v>
      </c>
      <c r="G55" s="445" t="s">
        <v>384</v>
      </c>
      <c r="H55" s="428"/>
      <c r="I55" s="282"/>
    </row>
    <row r="56" spans="4:9" ht="20.100000000000001" customHeight="1">
      <c r="D56" s="500"/>
      <c r="E56" s="423" t="s">
        <v>464</v>
      </c>
      <c r="F56" s="449" t="s">
        <v>465</v>
      </c>
      <c r="G56" s="424" t="s">
        <v>466</v>
      </c>
      <c r="H56" s="433">
        <f>SUM(H57:H58)</f>
        <v>0</v>
      </c>
      <c r="I56" s="282"/>
    </row>
    <row r="57" spans="4:9" ht="20.100000000000001" customHeight="1">
      <c r="D57" s="500"/>
      <c r="E57" s="423" t="s">
        <v>467</v>
      </c>
      <c r="F57" s="444" t="s">
        <v>468</v>
      </c>
      <c r="G57" s="424" t="s">
        <v>466</v>
      </c>
      <c r="H57" s="431"/>
      <c r="I57" s="282"/>
    </row>
    <row r="58" spans="4:9" ht="20.100000000000001" customHeight="1">
      <c r="D58" s="500"/>
      <c r="E58" s="423" t="s">
        <v>469</v>
      </c>
      <c r="F58" s="444" t="s">
        <v>470</v>
      </c>
      <c r="G58" s="424" t="s">
        <v>466</v>
      </c>
      <c r="H58" s="431"/>
      <c r="I58" s="282"/>
    </row>
    <row r="59" spans="4:9" ht="20.100000000000001" customHeight="1">
      <c r="D59" s="500"/>
      <c r="E59" s="423" t="s">
        <v>471</v>
      </c>
      <c r="F59" s="449" t="s">
        <v>472</v>
      </c>
      <c r="G59" s="424" t="s">
        <v>466</v>
      </c>
      <c r="H59" s="433">
        <f>SUM(H60:H61)</f>
        <v>0</v>
      </c>
      <c r="I59" s="282"/>
    </row>
    <row r="60" spans="4:9" ht="20.100000000000001" customHeight="1">
      <c r="D60" s="500"/>
      <c r="E60" s="423" t="s">
        <v>339</v>
      </c>
      <c r="F60" s="444" t="s">
        <v>388</v>
      </c>
      <c r="G60" s="424" t="s">
        <v>466</v>
      </c>
      <c r="H60" s="431"/>
      <c r="I60" s="282"/>
    </row>
    <row r="61" spans="4:9" ht="20.100000000000001" customHeight="1">
      <c r="D61" s="500"/>
      <c r="E61" s="423" t="s">
        <v>473</v>
      </c>
      <c r="F61" s="444" t="s">
        <v>390</v>
      </c>
      <c r="G61" s="424" t="s">
        <v>466</v>
      </c>
      <c r="H61" s="431"/>
      <c r="I61" s="282"/>
    </row>
    <row r="62" spans="4:9" ht="20.100000000000001" customHeight="1">
      <c r="D62" s="500"/>
      <c r="E62" s="423" t="s">
        <v>474</v>
      </c>
      <c r="F62" s="449" t="s">
        <v>475</v>
      </c>
      <c r="G62" s="424" t="s">
        <v>466</v>
      </c>
      <c r="H62" s="431"/>
      <c r="I62" s="282"/>
    </row>
    <row r="63" spans="4:9" ht="20.100000000000001" customHeight="1">
      <c r="D63" s="500"/>
      <c r="E63" s="423" t="s">
        <v>476</v>
      </c>
      <c r="F63" s="449" t="s">
        <v>477</v>
      </c>
      <c r="G63" s="424" t="s">
        <v>466</v>
      </c>
      <c r="H63" s="433">
        <f>SUM(H64:H65)</f>
        <v>0</v>
      </c>
      <c r="I63" s="282"/>
    </row>
    <row r="64" spans="4:9" ht="20.100000000000001" customHeight="1">
      <c r="D64" s="500"/>
      <c r="E64" s="423" t="s">
        <v>478</v>
      </c>
      <c r="F64" s="444" t="s">
        <v>479</v>
      </c>
      <c r="G64" s="424" t="s">
        <v>466</v>
      </c>
      <c r="H64" s="431"/>
      <c r="I64" s="282"/>
    </row>
    <row r="65" spans="4:9" ht="20.100000000000001" customHeight="1">
      <c r="D65" s="500"/>
      <c r="E65" s="423" t="s">
        <v>480</v>
      </c>
      <c r="F65" s="444" t="s">
        <v>481</v>
      </c>
      <c r="G65" s="424" t="s">
        <v>466</v>
      </c>
      <c r="H65" s="431"/>
      <c r="I65" s="282"/>
    </row>
    <row r="66" spans="4:9" ht="20.100000000000001" customHeight="1">
      <c r="D66" s="500"/>
      <c r="E66" s="423" t="s">
        <v>482</v>
      </c>
      <c r="F66" s="451" t="s">
        <v>483</v>
      </c>
      <c r="G66" s="424" t="s">
        <v>484</v>
      </c>
      <c r="H66" s="428"/>
      <c r="I66" s="282"/>
    </row>
    <row r="67" spans="4:9" ht="20.100000000000001" customHeight="1">
      <c r="D67" s="500"/>
      <c r="E67" s="423" t="s">
        <v>485</v>
      </c>
      <c r="F67" s="444" t="s">
        <v>486</v>
      </c>
      <c r="G67" s="424" t="s">
        <v>484</v>
      </c>
      <c r="H67" s="428"/>
      <c r="I67" s="282"/>
    </row>
    <row r="68" spans="4:9" ht="20.100000000000001" customHeight="1">
      <c r="D68" s="500"/>
      <c r="E68" s="423" t="s">
        <v>487</v>
      </c>
      <c r="F68" s="444" t="s">
        <v>488</v>
      </c>
      <c r="G68" s="424" t="s">
        <v>484</v>
      </c>
      <c r="H68" s="428"/>
      <c r="I68" s="282"/>
    </row>
    <row r="69" spans="4:9" ht="20.100000000000001" customHeight="1">
      <c r="D69" s="500"/>
      <c r="E69" s="423" t="s">
        <v>489</v>
      </c>
      <c r="F69" s="449" t="s">
        <v>490</v>
      </c>
      <c r="G69" s="424" t="s">
        <v>491</v>
      </c>
      <c r="H69" s="434"/>
      <c r="I69" s="282"/>
    </row>
    <row r="70" spans="4:9" ht="20.100000000000001" customHeight="1">
      <c r="D70" s="500"/>
      <c r="E70" s="423" t="s">
        <v>492</v>
      </c>
      <c r="F70" s="449" t="s">
        <v>493</v>
      </c>
      <c r="G70" s="424" t="s">
        <v>494</v>
      </c>
      <c r="H70" s="434"/>
      <c r="I70" s="282"/>
    </row>
    <row r="71" spans="4:9" ht="20.100000000000001" customHeight="1">
      <c r="D71" s="500"/>
      <c r="E71" s="423" t="s">
        <v>495</v>
      </c>
      <c r="F71" s="451" t="s">
        <v>496</v>
      </c>
      <c r="G71" s="424" t="s">
        <v>494</v>
      </c>
      <c r="H71" s="434"/>
      <c r="I71" s="282"/>
    </row>
    <row r="72" spans="4:9">
      <c r="D72" s="500"/>
      <c r="E72" s="423" t="s">
        <v>497</v>
      </c>
      <c r="F72" s="449" t="s">
        <v>498</v>
      </c>
      <c r="G72" s="424" t="s">
        <v>454</v>
      </c>
      <c r="H72" s="434"/>
      <c r="I72" s="282"/>
    </row>
    <row r="73" spans="4:9" ht="20.100000000000001" customHeight="1">
      <c r="D73" s="500"/>
      <c r="E73" s="423" t="s">
        <v>499</v>
      </c>
      <c r="F73" s="449" t="s">
        <v>500</v>
      </c>
      <c r="G73" s="445" t="s">
        <v>501</v>
      </c>
      <c r="H73" s="433">
        <f>SUM(H74:H76)</f>
        <v>0</v>
      </c>
      <c r="I73" s="282"/>
    </row>
    <row r="74" spans="4:9" ht="20.100000000000001" customHeight="1">
      <c r="D74" s="500"/>
      <c r="E74" s="423" t="s">
        <v>502</v>
      </c>
      <c r="F74" s="444" t="s">
        <v>503</v>
      </c>
      <c r="G74" s="445" t="s">
        <v>501</v>
      </c>
      <c r="H74" s="431"/>
      <c r="I74" s="282"/>
    </row>
    <row r="75" spans="4:9" ht="20.100000000000001" customHeight="1">
      <c r="D75" s="500"/>
      <c r="E75" s="423" t="s">
        <v>504</v>
      </c>
      <c r="F75" s="444" t="s">
        <v>505</v>
      </c>
      <c r="G75" s="445" t="s">
        <v>501</v>
      </c>
      <c r="H75" s="431"/>
      <c r="I75" s="282"/>
    </row>
    <row r="76" spans="4:9" ht="20.100000000000001" customHeight="1">
      <c r="D76" s="500"/>
      <c r="E76" s="423" t="s">
        <v>506</v>
      </c>
      <c r="F76" s="444" t="s">
        <v>507</v>
      </c>
      <c r="G76" s="445" t="s">
        <v>501</v>
      </c>
      <c r="H76" s="431"/>
      <c r="I76" s="282"/>
    </row>
    <row r="77" spans="4:9" ht="20.100000000000001" customHeight="1">
      <c r="D77" s="500"/>
      <c r="E77" s="423" t="s">
        <v>508</v>
      </c>
      <c r="F77" s="451" t="s">
        <v>509</v>
      </c>
      <c r="G77" s="424" t="s">
        <v>466</v>
      </c>
      <c r="H77" s="431"/>
      <c r="I77" s="282"/>
    </row>
    <row r="78" spans="4:9" ht="20.100000000000001" customHeight="1">
      <c r="D78" s="500"/>
      <c r="E78" s="423" t="s">
        <v>510</v>
      </c>
      <c r="F78" s="444" t="s">
        <v>511</v>
      </c>
      <c r="G78" s="424" t="s">
        <v>466</v>
      </c>
      <c r="H78" s="431"/>
      <c r="I78" s="282"/>
    </row>
    <row r="79" spans="4:9" ht="22.5">
      <c r="D79" s="500"/>
      <c r="E79" s="423" t="s">
        <v>512</v>
      </c>
      <c r="F79" s="449" t="s">
        <v>513</v>
      </c>
      <c r="G79" s="424" t="s">
        <v>382</v>
      </c>
      <c r="H79" s="466" t="s">
        <v>382</v>
      </c>
      <c r="I79" s="282"/>
    </row>
    <row r="80" spans="4:9" hidden="1">
      <c r="D80" s="500"/>
      <c r="E80" s="423" t="s">
        <v>514</v>
      </c>
      <c r="F80" s="449"/>
      <c r="G80" s="424"/>
      <c r="H80" s="467"/>
      <c r="I80" s="282"/>
    </row>
    <row r="81" spans="4:9" ht="20.100000000000001" customHeight="1">
      <c r="D81" s="500"/>
      <c r="E81" s="435"/>
      <c r="F81" s="436" t="s">
        <v>515</v>
      </c>
      <c r="G81" s="437"/>
      <c r="H81" s="438"/>
      <c r="I81" s="282"/>
    </row>
    <row r="82" spans="4:9" ht="20.100000000000001" customHeight="1">
      <c r="D82" s="500"/>
      <c r="E82" s="425">
        <v>18</v>
      </c>
      <c r="F82" s="446" t="s">
        <v>309</v>
      </c>
      <c r="G82" s="426"/>
      <c r="H82" s="414"/>
      <c r="I82" s="282"/>
    </row>
    <row r="83" spans="4:9" ht="24.75" customHeight="1">
      <c r="E83" s="487" t="s">
        <v>369</v>
      </c>
      <c r="F83" s="625" t="s">
        <v>370</v>
      </c>
      <c r="G83" s="625"/>
      <c r="H83" s="625"/>
    </row>
  </sheetData>
  <sheetProtection password="FA9C" sheet="1" objects="1" scenarios="1" formatColumns="0" formatRows="0"/>
  <mergeCells count="3">
    <mergeCell ref="F83:H83"/>
    <mergeCell ref="E7:H7"/>
    <mergeCell ref="E8:H8"/>
  </mergeCells>
  <phoneticPr fontId="8" type="noConversion"/>
  <dataValidations count="4">
    <dataValidation type="textLength" operator="lessThanOrEqual" allowBlank="1" showInputMessage="1" showErrorMessage="1" sqref="H82">
      <formula1>300</formula1>
    </dataValidation>
    <dataValidation type="decimal" allowBlank="1" showInputMessage="1" showErrorMessage="1" error="Значение должно быть действительным числом" sqref="H80 H74:H78 H60:H62 H57:H58 H17:H23 H14 H25:H51 H53:H55 H64:H72">
      <formula1>-999999999</formula1>
      <formula2>999999999999</formula2>
    </dataValidation>
    <dataValidation type="decimal" allowBlank="1" showInputMessage="1" showErrorMessage="1" sqref="H59 H73 H56 H63 H24 H15:H16">
      <formula1>-999999999</formula1>
      <formula2>999999999999</formula2>
    </dataValidation>
    <dataValidation type="decimal" allowBlank="1" showInputMessage="1" showErrorMessage="1" sqref="AQ2:AR2 AC2:AD2">
      <formula1>0</formula1>
      <formula2>9.99999999999999E+22</formula2>
    </dataValidation>
  </dataValidations>
  <hyperlinks>
    <hyperlink ref="F52" location="'ХВС показатели(техническая)'!A1" tooltip="Добавить запись" display="Добавить запись"/>
    <hyperlink ref="F81" location="'ХВС показатели(техническая)'!A1" tooltip="Добавить объект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verticalDpi="30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10">
    <pageSetUpPr fitToPage="1"/>
  </sheetPr>
  <dimension ref="A1:AW84"/>
  <sheetViews>
    <sheetView showGridLines="0" tabSelected="1" topLeftCell="C6" zoomScaleNormal="100" workbookViewId="0">
      <selection activeCell="I14" sqref="I14"/>
    </sheetView>
  </sheetViews>
  <sheetFormatPr defaultColWidth="9.109375" defaultRowHeight="11.25"/>
  <cols>
    <col min="1" max="1" width="8" style="89" hidden="1" customWidth="1"/>
    <col min="2" max="2" width="48.33203125" style="89" hidden="1" customWidth="1"/>
    <col min="3" max="3" width="4.88671875" style="88" customWidth="1"/>
    <col min="4" max="4" width="5.6640625" style="88" customWidth="1"/>
    <col min="5" max="5" width="7" style="88" bestFit="1" customWidth="1"/>
    <col min="6" max="6" width="66.44140625" style="88" customWidth="1"/>
    <col min="7" max="7" width="13.6640625" style="88" customWidth="1"/>
    <col min="8" max="8" width="21" style="88" customWidth="1"/>
    <col min="9" max="9" width="7" style="88" bestFit="1" customWidth="1"/>
    <col min="10" max="10" width="25.109375" style="88" customWidth="1"/>
    <col min="11" max="11" width="40.6640625" style="88" customWidth="1"/>
    <col min="12" max="12" width="11.44140625" style="88" bestFit="1" customWidth="1"/>
    <col min="13" max="13" width="26.5546875" style="88" customWidth="1"/>
    <col min="14" max="14" width="5.6640625" style="88" customWidth="1"/>
    <col min="15" max="15" width="1.6640625" style="88" bestFit="1" customWidth="1"/>
    <col min="16" max="16" width="20.109375" style="88" customWidth="1"/>
    <col min="17" max="17" width="4.44140625" style="88" customWidth="1"/>
    <col min="18" max="22" width="9.109375" style="88" customWidth="1"/>
    <col min="23" max="23" width="3.33203125" style="88" bestFit="1" customWidth="1"/>
    <col min="24" max="24" width="9" style="88" bestFit="1" customWidth="1"/>
    <col min="25" max="25" width="2" style="88" bestFit="1" customWidth="1"/>
    <col min="26" max="26" width="7.5546875" style="88" bestFit="1" customWidth="1"/>
    <col min="27" max="30" width="9.109375" style="88" customWidth="1"/>
    <col min="31" max="31" width="2" style="88" bestFit="1" customWidth="1"/>
    <col min="32" max="36" width="9.109375" style="88" customWidth="1"/>
    <col min="37" max="37" width="3.33203125" style="88" bestFit="1" customWidth="1"/>
    <col min="38" max="38" width="10.33203125" style="88" bestFit="1" customWidth="1"/>
    <col min="39" max="39" width="2" style="88" bestFit="1" customWidth="1"/>
    <col min="40" max="40" width="7.5546875" style="88" bestFit="1" customWidth="1"/>
    <col min="41" max="44" width="9.109375" style="88" customWidth="1"/>
    <col min="45" max="45" width="2" style="88" bestFit="1" customWidth="1"/>
    <col min="46" max="46" width="9.109375" style="88" customWidth="1"/>
    <col min="47" max="16384" width="9.109375" style="88"/>
  </cols>
  <sheetData>
    <row r="1" spans="1:49" s="95" customFormat="1" hidden="1">
      <c r="A1" s="93"/>
      <c r="B1" s="93"/>
    </row>
    <row r="2" spans="1:49" hidden="1">
      <c r="A2" s="93"/>
      <c r="B2" s="93"/>
      <c r="W2" s="95"/>
      <c r="X2" s="95"/>
      <c r="Y2" s="108"/>
      <c r="Z2" s="50"/>
      <c r="AA2" s="109"/>
      <c r="AB2" s="106"/>
      <c r="AC2" s="105"/>
      <c r="AD2" s="104"/>
      <c r="AE2" s="103"/>
      <c r="AF2" s="102"/>
      <c r="AG2" s="102"/>
      <c r="AH2" s="102"/>
      <c r="AI2" s="101"/>
      <c r="AK2" s="95"/>
      <c r="AL2" s="95"/>
      <c r="AM2" s="108"/>
      <c r="AN2" s="50"/>
      <c r="AO2" s="107"/>
      <c r="AP2" s="106"/>
      <c r="AQ2" s="105"/>
      <c r="AR2" s="104"/>
      <c r="AS2" s="103"/>
      <c r="AT2" s="102"/>
      <c r="AU2" s="102"/>
      <c r="AV2" s="102"/>
      <c r="AW2" s="101"/>
    </row>
    <row r="3" spans="1:49" hidden="1">
      <c r="A3" s="93"/>
      <c r="B3" s="94"/>
    </row>
    <row r="4" spans="1:49" hidden="1">
      <c r="A4" s="93"/>
      <c r="B4" s="93"/>
      <c r="P4" s="91"/>
      <c r="Q4" s="91"/>
      <c r="R4" s="91"/>
    </row>
    <row r="5" spans="1:49" hidden="1">
      <c r="C5" s="91"/>
      <c r="D5" s="91"/>
      <c r="E5" s="91"/>
    </row>
    <row r="6" spans="1:49" ht="26.25" customHeight="1">
      <c r="C6" s="91"/>
      <c r="D6" s="92"/>
      <c r="E6" s="91"/>
    </row>
    <row r="7" spans="1:49" ht="54.95" customHeight="1">
      <c r="C7" s="98"/>
      <c r="D7" s="310"/>
      <c r="E7" s="620" t="s">
        <v>517</v>
      </c>
      <c r="F7" s="620"/>
      <c r="G7" s="620"/>
      <c r="H7" s="620"/>
      <c r="I7" s="413"/>
      <c r="J7" s="413"/>
      <c r="K7" s="413"/>
      <c r="L7" s="413"/>
      <c r="M7" s="310"/>
      <c r="N7" s="98"/>
    </row>
    <row r="8" spans="1:49" ht="24.95" customHeight="1">
      <c r="C8" s="98"/>
      <c r="D8" s="311"/>
      <c r="E8" s="622"/>
      <c r="F8" s="622"/>
      <c r="G8" s="622"/>
      <c r="H8" s="622"/>
      <c r="I8" s="412"/>
      <c r="J8" s="412"/>
      <c r="K8" s="412"/>
      <c r="L8" s="412"/>
      <c r="M8" s="311"/>
      <c r="N8" s="98"/>
    </row>
    <row r="9" spans="1:49">
      <c r="D9" s="90"/>
      <c r="E9" s="59"/>
      <c r="F9" s="59"/>
      <c r="G9" s="59"/>
      <c r="H9" s="59"/>
      <c r="I9" s="59"/>
      <c r="J9" s="59"/>
      <c r="K9" s="59"/>
      <c r="L9" s="59"/>
      <c r="M9" s="59"/>
    </row>
    <row r="10" spans="1:49">
      <c r="C10" s="98"/>
      <c r="D10" s="90"/>
      <c r="E10" s="491"/>
      <c r="F10" s="491"/>
      <c r="G10" s="491"/>
      <c r="H10" s="491"/>
      <c r="I10" s="59"/>
      <c r="J10" s="59"/>
      <c r="K10" s="59"/>
      <c r="L10" s="59"/>
      <c r="M10" s="59"/>
      <c r="N10" s="98"/>
    </row>
    <row r="11" spans="1:49" ht="22.5">
      <c r="C11" s="98"/>
      <c r="D11" s="493"/>
      <c r="E11" s="308" t="s">
        <v>351</v>
      </c>
      <c r="F11" s="308" t="s">
        <v>374</v>
      </c>
      <c r="G11" s="308" t="s">
        <v>375</v>
      </c>
      <c r="H11" s="308" t="s">
        <v>376</v>
      </c>
      <c r="I11" s="282"/>
      <c r="N11" s="98"/>
    </row>
    <row r="12" spans="1:49" ht="14.25" customHeight="1">
      <c r="C12" s="98"/>
      <c r="D12" s="90"/>
      <c r="E12" s="290" t="s">
        <v>377</v>
      </c>
      <c r="F12" s="290" t="s">
        <v>378</v>
      </c>
      <c r="G12" s="290" t="s">
        <v>379</v>
      </c>
      <c r="H12" s="290" t="s">
        <v>380</v>
      </c>
      <c r="N12" s="98"/>
    </row>
    <row r="13" spans="1:49" ht="22.5">
      <c r="D13" s="500"/>
      <c r="E13" s="272" t="s">
        <v>377</v>
      </c>
      <c r="F13" s="442" t="s">
        <v>381</v>
      </c>
      <c r="G13" s="422" t="s">
        <v>382</v>
      </c>
      <c r="H13" s="427" t="str">
        <f>IF(activity = "","",activity)</f>
        <v>Водоснабжение (подъем, очистка, транспортировка)</v>
      </c>
      <c r="I13" s="282"/>
    </row>
    <row r="14" spans="1:49" ht="20.100000000000001" customHeight="1">
      <c r="D14" s="500"/>
      <c r="E14" s="423" t="s">
        <v>378</v>
      </c>
      <c r="F14" s="449" t="s">
        <v>383</v>
      </c>
      <c r="G14" s="424" t="s">
        <v>384</v>
      </c>
      <c r="H14" s="428">
        <v>2981.47</v>
      </c>
      <c r="I14" s="282"/>
    </row>
    <row r="15" spans="1:49" ht="22.5">
      <c r="D15" s="500"/>
      <c r="E15" s="423">
        <v>3</v>
      </c>
      <c r="F15" s="449" t="s">
        <v>385</v>
      </c>
      <c r="G15" s="424" t="s">
        <v>384</v>
      </c>
      <c r="H15" s="429">
        <f>H16+H20+H23+SUM(H33:H37)+H40+H43+H46+SUM(H51:H53)</f>
        <v>2981.47</v>
      </c>
      <c r="I15" s="282"/>
    </row>
    <row r="16" spans="1:49" ht="20.100000000000001" customHeight="1">
      <c r="D16" s="500"/>
      <c r="E16" s="423" t="s">
        <v>290</v>
      </c>
      <c r="F16" s="444" t="s">
        <v>386</v>
      </c>
      <c r="G16" s="424" t="s">
        <v>384</v>
      </c>
      <c r="H16" s="429">
        <f>SUM(H17:H19)</f>
        <v>0</v>
      </c>
      <c r="I16" s="282"/>
    </row>
    <row r="17" spans="4:9" ht="20.100000000000001" customHeight="1">
      <c r="D17" s="500"/>
      <c r="E17" s="423" t="s">
        <v>387</v>
      </c>
      <c r="F17" s="443" t="s">
        <v>388</v>
      </c>
      <c r="G17" s="424" t="s">
        <v>384</v>
      </c>
      <c r="H17" s="428">
        <v>0</v>
      </c>
      <c r="I17" s="282"/>
    </row>
    <row r="18" spans="4:9" ht="20.100000000000001" customHeight="1">
      <c r="D18" s="500"/>
      <c r="E18" s="423" t="s">
        <v>389</v>
      </c>
      <c r="F18" s="443" t="s">
        <v>390</v>
      </c>
      <c r="G18" s="424" t="s">
        <v>384</v>
      </c>
      <c r="H18" s="428">
        <v>0</v>
      </c>
      <c r="I18" s="282"/>
    </row>
    <row r="19" spans="4:9" ht="20.100000000000001" customHeight="1">
      <c r="D19" s="500"/>
      <c r="E19" s="423" t="s">
        <v>391</v>
      </c>
      <c r="F19" s="443" t="s">
        <v>392</v>
      </c>
      <c r="G19" s="424" t="s">
        <v>384</v>
      </c>
      <c r="H19" s="428">
        <v>0</v>
      </c>
      <c r="I19" s="282"/>
    </row>
    <row r="20" spans="4:9" ht="22.5">
      <c r="D20" s="500"/>
      <c r="E20" s="423" t="s">
        <v>393</v>
      </c>
      <c r="F20" s="444" t="s">
        <v>394</v>
      </c>
      <c r="G20" s="445" t="s">
        <v>384</v>
      </c>
      <c r="H20" s="428">
        <v>277.32</v>
      </c>
      <c r="I20" s="282"/>
    </row>
    <row r="21" spans="4:9" ht="20.100000000000001" customHeight="1">
      <c r="D21" s="500"/>
      <c r="E21" s="423" t="s">
        <v>395</v>
      </c>
      <c r="F21" s="443" t="s">
        <v>396</v>
      </c>
      <c r="G21" s="424" t="s">
        <v>397</v>
      </c>
      <c r="H21" s="429">
        <f>nerr(H20/H22)</f>
        <v>4.33719111667188</v>
      </c>
      <c r="I21" s="282"/>
    </row>
    <row r="22" spans="4:9" ht="20.100000000000001" customHeight="1">
      <c r="D22" s="500"/>
      <c r="E22" s="423" t="s">
        <v>398</v>
      </c>
      <c r="F22" s="443" t="s">
        <v>399</v>
      </c>
      <c r="G22" s="424" t="s">
        <v>400</v>
      </c>
      <c r="H22" s="428">
        <v>63.94</v>
      </c>
      <c r="I22" s="282"/>
    </row>
    <row r="23" spans="4:9" ht="20.100000000000001" customHeight="1">
      <c r="D23" s="500"/>
      <c r="E23" s="423" t="s">
        <v>401</v>
      </c>
      <c r="F23" s="444" t="s">
        <v>402</v>
      </c>
      <c r="G23" s="445" t="s">
        <v>384</v>
      </c>
      <c r="H23" s="428">
        <v>0</v>
      </c>
      <c r="I23" s="282"/>
    </row>
    <row r="24" spans="4:9" ht="20.100000000000001" customHeight="1">
      <c r="D24" s="500"/>
      <c r="E24" s="423" t="s">
        <v>403</v>
      </c>
      <c r="F24" s="443" t="s">
        <v>404</v>
      </c>
      <c r="G24" s="424" t="s">
        <v>405</v>
      </c>
      <c r="H24" s="433">
        <f>SUM(H25:H32)</f>
        <v>0</v>
      </c>
      <c r="I24" s="282"/>
    </row>
    <row r="25" spans="4:9" ht="20.100000000000001" customHeight="1">
      <c r="D25" s="500"/>
      <c r="E25" s="423" t="s">
        <v>406</v>
      </c>
      <c r="F25" s="450" t="s">
        <v>407</v>
      </c>
      <c r="G25" s="424" t="s">
        <v>405</v>
      </c>
      <c r="H25" s="447">
        <v>0</v>
      </c>
      <c r="I25" s="282"/>
    </row>
    <row r="26" spans="4:9" ht="20.100000000000001" customHeight="1">
      <c r="D26" s="500"/>
      <c r="E26" s="423" t="s">
        <v>408</v>
      </c>
      <c r="F26" s="450" t="s">
        <v>409</v>
      </c>
      <c r="G26" s="424" t="s">
        <v>405</v>
      </c>
      <c r="H26" s="447">
        <v>0</v>
      </c>
      <c r="I26" s="282"/>
    </row>
    <row r="27" spans="4:9" ht="20.100000000000001" customHeight="1">
      <c r="D27" s="500"/>
      <c r="E27" s="423" t="s">
        <v>410</v>
      </c>
      <c r="F27" s="450" t="s">
        <v>411</v>
      </c>
      <c r="G27" s="424" t="s">
        <v>405</v>
      </c>
      <c r="H27" s="447">
        <v>0</v>
      </c>
      <c r="I27" s="282"/>
    </row>
    <row r="28" spans="4:9" ht="20.100000000000001" customHeight="1">
      <c r="D28" s="500"/>
      <c r="E28" s="423" t="s">
        <v>412</v>
      </c>
      <c r="F28" s="450" t="s">
        <v>413</v>
      </c>
      <c r="G28" s="424" t="s">
        <v>405</v>
      </c>
      <c r="H28" s="447">
        <v>0</v>
      </c>
      <c r="I28" s="282"/>
    </row>
    <row r="29" spans="4:9" ht="20.100000000000001" customHeight="1">
      <c r="D29" s="500"/>
      <c r="E29" s="423" t="s">
        <v>414</v>
      </c>
      <c r="F29" s="450" t="s">
        <v>415</v>
      </c>
      <c r="G29" s="424" t="s">
        <v>405</v>
      </c>
      <c r="H29" s="447">
        <v>0</v>
      </c>
      <c r="I29" s="282"/>
    </row>
    <row r="30" spans="4:9" ht="20.100000000000001" customHeight="1">
      <c r="D30" s="500"/>
      <c r="E30" s="423" t="s">
        <v>416</v>
      </c>
      <c r="F30" s="450" t="s">
        <v>417</v>
      </c>
      <c r="G30" s="424" t="s">
        <v>405</v>
      </c>
      <c r="H30" s="447">
        <v>0</v>
      </c>
      <c r="I30" s="282"/>
    </row>
    <row r="31" spans="4:9" ht="20.100000000000001" customHeight="1">
      <c r="D31" s="500"/>
      <c r="E31" s="423" t="s">
        <v>418</v>
      </c>
      <c r="F31" s="450" t="s">
        <v>419</v>
      </c>
      <c r="G31" s="424" t="s">
        <v>405</v>
      </c>
      <c r="H31" s="447">
        <v>0</v>
      </c>
      <c r="I31" s="282"/>
    </row>
    <row r="32" spans="4:9" ht="20.100000000000001" customHeight="1">
      <c r="D32" s="500"/>
      <c r="E32" s="423" t="s">
        <v>420</v>
      </c>
      <c r="F32" s="450" t="s">
        <v>421</v>
      </c>
      <c r="G32" s="424" t="s">
        <v>405</v>
      </c>
      <c r="H32" s="447">
        <v>0</v>
      </c>
      <c r="I32" s="282"/>
    </row>
    <row r="33" spans="4:9" ht="20.100000000000001" customHeight="1">
      <c r="D33" s="500"/>
      <c r="E33" s="423" t="s">
        <v>422</v>
      </c>
      <c r="F33" s="444" t="s">
        <v>423</v>
      </c>
      <c r="G33" s="445" t="s">
        <v>384</v>
      </c>
      <c r="H33" s="428">
        <v>0</v>
      </c>
      <c r="I33" s="282"/>
    </row>
    <row r="34" spans="4:9" ht="20.100000000000001" customHeight="1">
      <c r="D34" s="500"/>
      <c r="E34" s="423" t="s">
        <v>424</v>
      </c>
      <c r="F34" s="444" t="s">
        <v>425</v>
      </c>
      <c r="G34" s="445" t="s">
        <v>384</v>
      </c>
      <c r="H34" s="428">
        <v>0</v>
      </c>
      <c r="I34" s="282"/>
    </row>
    <row r="35" spans="4:9" ht="20.100000000000001" customHeight="1">
      <c r="D35" s="500"/>
      <c r="E35" s="423" t="s">
        <v>426</v>
      </c>
      <c r="F35" s="444" t="s">
        <v>427</v>
      </c>
      <c r="G35" s="445" t="s">
        <v>384</v>
      </c>
      <c r="H35" s="428">
        <v>0</v>
      </c>
      <c r="I35" s="282"/>
    </row>
    <row r="36" spans="4:9" ht="20.100000000000001" customHeight="1">
      <c r="D36" s="500"/>
      <c r="E36" s="423" t="s">
        <v>428</v>
      </c>
      <c r="F36" s="444" t="s">
        <v>429</v>
      </c>
      <c r="G36" s="445" t="s">
        <v>384</v>
      </c>
      <c r="H36" s="428">
        <v>0</v>
      </c>
      <c r="I36" s="282"/>
    </row>
    <row r="37" spans="4:9" ht="20.100000000000001" customHeight="1">
      <c r="D37" s="500"/>
      <c r="E37" s="423" t="s">
        <v>430</v>
      </c>
      <c r="F37" s="444" t="s">
        <v>431</v>
      </c>
      <c r="G37" s="445" t="s">
        <v>384</v>
      </c>
      <c r="H37" s="428">
        <v>97.9</v>
      </c>
      <c r="I37" s="282"/>
    </row>
    <row r="38" spans="4:9" ht="20.100000000000001" customHeight="1">
      <c r="D38" s="500"/>
      <c r="E38" s="423" t="s">
        <v>432</v>
      </c>
      <c r="F38" s="443" t="s">
        <v>433</v>
      </c>
      <c r="G38" s="445" t="s">
        <v>384</v>
      </c>
      <c r="H38" s="428">
        <v>0</v>
      </c>
      <c r="I38" s="282"/>
    </row>
    <row r="39" spans="4:9" ht="20.100000000000001" customHeight="1">
      <c r="D39" s="500"/>
      <c r="E39" s="423" t="s">
        <v>434</v>
      </c>
      <c r="F39" s="443" t="s">
        <v>435</v>
      </c>
      <c r="G39" s="445" t="s">
        <v>384</v>
      </c>
      <c r="H39" s="428">
        <v>0</v>
      </c>
      <c r="I39" s="282"/>
    </row>
    <row r="40" spans="4:9" ht="20.100000000000001" customHeight="1">
      <c r="D40" s="500"/>
      <c r="E40" s="423" t="s">
        <v>436</v>
      </c>
      <c r="F40" s="444" t="s">
        <v>437</v>
      </c>
      <c r="G40" s="445" t="s">
        <v>384</v>
      </c>
      <c r="H40" s="428">
        <v>90.95</v>
      </c>
      <c r="I40" s="282"/>
    </row>
    <row r="41" spans="4:9" ht="20.100000000000001" customHeight="1">
      <c r="D41" s="500"/>
      <c r="E41" s="423" t="s">
        <v>438</v>
      </c>
      <c r="F41" s="443" t="s">
        <v>433</v>
      </c>
      <c r="G41" s="445" t="s">
        <v>384</v>
      </c>
      <c r="H41" s="428">
        <v>0</v>
      </c>
      <c r="I41" s="282"/>
    </row>
    <row r="42" spans="4:9" ht="20.100000000000001" customHeight="1">
      <c r="D42" s="500"/>
      <c r="E42" s="423" t="s">
        <v>439</v>
      </c>
      <c r="F42" s="443" t="s">
        <v>435</v>
      </c>
      <c r="G42" s="445" t="s">
        <v>384</v>
      </c>
      <c r="H42" s="428">
        <v>0</v>
      </c>
      <c r="I42" s="282"/>
    </row>
    <row r="43" spans="4:9" ht="20.100000000000001" customHeight="1">
      <c r="D43" s="500"/>
      <c r="E43" s="423" t="s">
        <v>440</v>
      </c>
      <c r="F43" s="444" t="s">
        <v>441</v>
      </c>
      <c r="G43" s="445" t="s">
        <v>384</v>
      </c>
      <c r="H43" s="428">
        <v>349.69</v>
      </c>
      <c r="I43" s="282"/>
    </row>
    <row r="44" spans="4:9" ht="20.100000000000001" customHeight="1">
      <c r="D44" s="500"/>
      <c r="E44" s="423" t="s">
        <v>442</v>
      </c>
      <c r="F44" s="443" t="s">
        <v>443</v>
      </c>
      <c r="G44" s="445" t="s">
        <v>384</v>
      </c>
      <c r="H44" s="432">
        <v>0</v>
      </c>
      <c r="I44" s="282"/>
    </row>
    <row r="45" spans="4:9" ht="20.100000000000001" customHeight="1">
      <c r="D45" s="500"/>
      <c r="E45" s="423" t="s">
        <v>444</v>
      </c>
      <c r="F45" s="443" t="s">
        <v>445</v>
      </c>
      <c r="G45" s="445" t="s">
        <v>384</v>
      </c>
      <c r="H45" s="432">
        <v>0</v>
      </c>
      <c r="I45" s="282"/>
    </row>
    <row r="46" spans="4:9" ht="20.100000000000001" customHeight="1">
      <c r="D46" s="500"/>
      <c r="E46" s="423" t="s">
        <v>446</v>
      </c>
      <c r="F46" s="444" t="s">
        <v>447</v>
      </c>
      <c r="G46" s="445" t="s">
        <v>384</v>
      </c>
      <c r="H46" s="432">
        <v>0</v>
      </c>
      <c r="I46" s="282"/>
    </row>
    <row r="47" spans="4:9" ht="20.100000000000001" customHeight="1">
      <c r="D47" s="500"/>
      <c r="E47" s="423" t="s">
        <v>448</v>
      </c>
      <c r="F47" s="443" t="s">
        <v>449</v>
      </c>
      <c r="G47" s="445" t="s">
        <v>384</v>
      </c>
      <c r="H47" s="432">
        <v>0</v>
      </c>
      <c r="I47" s="282"/>
    </row>
    <row r="48" spans="4:9" ht="22.5">
      <c r="D48" s="500"/>
      <c r="E48" s="423" t="s">
        <v>450</v>
      </c>
      <c r="F48" s="443" t="s">
        <v>451</v>
      </c>
      <c r="G48" s="445" t="s">
        <v>384</v>
      </c>
      <c r="H48" s="432">
        <v>0</v>
      </c>
      <c r="I48" s="282"/>
    </row>
    <row r="49" spans="1:9" ht="20.100000000000001" customHeight="1">
      <c r="D49" s="500"/>
      <c r="E49" s="423" t="s">
        <v>452</v>
      </c>
      <c r="F49" s="443" t="s">
        <v>453</v>
      </c>
      <c r="G49" s="424" t="s">
        <v>454</v>
      </c>
      <c r="H49" s="448">
        <v>0</v>
      </c>
      <c r="I49" s="282"/>
    </row>
    <row r="50" spans="1:9" ht="20.100000000000001" customHeight="1">
      <c r="D50" s="500"/>
      <c r="E50" s="423" t="s">
        <v>455</v>
      </c>
      <c r="F50" s="443" t="s">
        <v>456</v>
      </c>
      <c r="G50" s="445" t="s">
        <v>384</v>
      </c>
      <c r="H50" s="432">
        <v>0</v>
      </c>
      <c r="I50" s="282"/>
    </row>
    <row r="51" spans="1:9" ht="22.5">
      <c r="D51" s="500"/>
      <c r="E51" s="423" t="s">
        <v>457</v>
      </c>
      <c r="F51" s="444" t="s">
        <v>458</v>
      </c>
      <c r="G51" s="445" t="s">
        <v>384</v>
      </c>
      <c r="H51" s="428">
        <v>931.79</v>
      </c>
      <c r="I51" s="282"/>
    </row>
    <row r="52" spans="1:9" s="52" customFormat="1" ht="21.75">
      <c r="A52" s="51"/>
      <c r="B52" s="51"/>
      <c r="D52" s="563" t="s">
        <v>1604</v>
      </c>
      <c r="E52" s="274" t="s">
        <v>1605</v>
      </c>
      <c r="F52" s="309" t="s">
        <v>1606</v>
      </c>
      <c r="G52" s="274" t="s">
        <v>384</v>
      </c>
      <c r="H52" s="439">
        <f>27.62+357.25+707.27+141.68</f>
        <v>1233.82</v>
      </c>
      <c r="I52" s="533"/>
    </row>
    <row r="53" spans="1:9" ht="20.100000000000001" customHeight="1">
      <c r="D53" s="500"/>
      <c r="E53" s="435"/>
      <c r="F53" s="436" t="s">
        <v>364</v>
      </c>
      <c r="G53" s="437"/>
      <c r="H53" s="438"/>
      <c r="I53" s="282"/>
    </row>
    <row r="54" spans="1:9" ht="20.100000000000001" customHeight="1">
      <c r="D54" s="500"/>
      <c r="E54" s="423" t="s">
        <v>380</v>
      </c>
      <c r="F54" s="449" t="s">
        <v>459</v>
      </c>
      <c r="G54" s="445" t="s">
        <v>384</v>
      </c>
      <c r="H54" s="428">
        <v>0</v>
      </c>
      <c r="I54" s="282"/>
    </row>
    <row r="55" spans="1:9" ht="20.100000000000001" customHeight="1">
      <c r="D55" s="500"/>
      <c r="E55" s="423" t="s">
        <v>460</v>
      </c>
      <c r="F55" s="449" t="s">
        <v>461</v>
      </c>
      <c r="G55" s="445" t="s">
        <v>384</v>
      </c>
      <c r="H55" s="428">
        <v>0</v>
      </c>
      <c r="I55" s="282"/>
    </row>
    <row r="56" spans="1:9" ht="22.5">
      <c r="D56" s="500"/>
      <c r="E56" s="423" t="s">
        <v>462</v>
      </c>
      <c r="F56" s="444" t="s">
        <v>463</v>
      </c>
      <c r="G56" s="445" t="s">
        <v>384</v>
      </c>
      <c r="H56" s="428">
        <v>0</v>
      </c>
      <c r="I56" s="282"/>
    </row>
    <row r="57" spans="1:9" ht="20.100000000000001" customHeight="1">
      <c r="D57" s="500"/>
      <c r="E57" s="423" t="s">
        <v>464</v>
      </c>
      <c r="F57" s="449" t="s">
        <v>465</v>
      </c>
      <c r="G57" s="424" t="s">
        <v>466</v>
      </c>
      <c r="H57" s="433">
        <f>SUM(H58:H59)</f>
        <v>55</v>
      </c>
      <c r="I57" s="282"/>
    </row>
    <row r="58" spans="1:9" ht="20.100000000000001" customHeight="1">
      <c r="D58" s="500"/>
      <c r="E58" s="423" t="s">
        <v>467</v>
      </c>
      <c r="F58" s="444" t="s">
        <v>468</v>
      </c>
      <c r="G58" s="424" t="s">
        <v>466</v>
      </c>
      <c r="H58" s="431">
        <v>55</v>
      </c>
      <c r="I58" s="282"/>
    </row>
    <row r="59" spans="1:9" ht="20.100000000000001" customHeight="1">
      <c r="D59" s="500"/>
      <c r="E59" s="423" t="s">
        <v>469</v>
      </c>
      <c r="F59" s="444" t="s">
        <v>470</v>
      </c>
      <c r="G59" s="424" t="s">
        <v>466</v>
      </c>
      <c r="H59" s="431">
        <v>0</v>
      </c>
      <c r="I59" s="282"/>
    </row>
    <row r="60" spans="1:9" ht="20.100000000000001" customHeight="1">
      <c r="D60" s="500"/>
      <c r="E60" s="423" t="s">
        <v>471</v>
      </c>
      <c r="F60" s="449" t="s">
        <v>472</v>
      </c>
      <c r="G60" s="424" t="s">
        <v>466</v>
      </c>
      <c r="H60" s="433">
        <f>SUM(H61:H62)</f>
        <v>0</v>
      </c>
      <c r="I60" s="282"/>
    </row>
    <row r="61" spans="1:9" ht="20.100000000000001" customHeight="1">
      <c r="D61" s="500"/>
      <c r="E61" s="423" t="s">
        <v>339</v>
      </c>
      <c r="F61" s="444" t="s">
        <v>388</v>
      </c>
      <c r="G61" s="424" t="s">
        <v>466</v>
      </c>
      <c r="H61" s="431">
        <v>0</v>
      </c>
      <c r="I61" s="282"/>
    </row>
    <row r="62" spans="1:9" ht="20.100000000000001" customHeight="1">
      <c r="D62" s="500"/>
      <c r="E62" s="423" t="s">
        <v>473</v>
      </c>
      <c r="F62" s="444" t="s">
        <v>390</v>
      </c>
      <c r="G62" s="424" t="s">
        <v>466</v>
      </c>
      <c r="H62" s="431">
        <v>0</v>
      </c>
      <c r="I62" s="282"/>
    </row>
    <row r="63" spans="1:9" ht="20.100000000000001" customHeight="1">
      <c r="D63" s="500"/>
      <c r="E63" s="423" t="s">
        <v>474</v>
      </c>
      <c r="F63" s="449" t="s">
        <v>475</v>
      </c>
      <c r="G63" s="424" t="s">
        <v>466</v>
      </c>
      <c r="H63" s="431">
        <v>0</v>
      </c>
      <c r="I63" s="282"/>
    </row>
    <row r="64" spans="1:9" ht="20.100000000000001" customHeight="1">
      <c r="D64" s="500"/>
      <c r="E64" s="423" t="s">
        <v>476</v>
      </c>
      <c r="F64" s="449" t="s">
        <v>477</v>
      </c>
      <c r="G64" s="424" t="s">
        <v>466</v>
      </c>
      <c r="H64" s="433">
        <f>SUM(H65:H66)</f>
        <v>5.6070000000000002</v>
      </c>
      <c r="I64" s="282"/>
    </row>
    <row r="65" spans="4:9" ht="20.100000000000001" customHeight="1">
      <c r="D65" s="500"/>
      <c r="E65" s="423" t="s">
        <v>478</v>
      </c>
      <c r="F65" s="444" t="s">
        <v>479</v>
      </c>
      <c r="G65" s="424" t="s">
        <v>466</v>
      </c>
      <c r="H65" s="431">
        <v>0</v>
      </c>
      <c r="I65" s="282"/>
    </row>
    <row r="66" spans="4:9" ht="20.100000000000001" customHeight="1">
      <c r="D66" s="500"/>
      <c r="E66" s="423" t="s">
        <v>480</v>
      </c>
      <c r="F66" s="444" t="s">
        <v>481</v>
      </c>
      <c r="G66" s="424" t="s">
        <v>466</v>
      </c>
      <c r="H66" s="431">
        <v>5.6070000000000002</v>
      </c>
      <c r="I66" s="282"/>
    </row>
    <row r="67" spans="4:9" ht="20.100000000000001" customHeight="1">
      <c r="D67" s="500"/>
      <c r="E67" s="423" t="s">
        <v>482</v>
      </c>
      <c r="F67" s="451" t="s">
        <v>483</v>
      </c>
      <c r="G67" s="424" t="s">
        <v>484</v>
      </c>
      <c r="H67" s="428">
        <v>3.41</v>
      </c>
      <c r="I67" s="282"/>
    </row>
    <row r="68" spans="4:9" ht="20.100000000000001" customHeight="1">
      <c r="D68" s="500"/>
      <c r="E68" s="423" t="s">
        <v>485</v>
      </c>
      <c r="F68" s="444" t="s">
        <v>486</v>
      </c>
      <c r="G68" s="424" t="s">
        <v>484</v>
      </c>
      <c r="H68" s="428">
        <v>3.41</v>
      </c>
      <c r="I68" s="282"/>
    </row>
    <row r="69" spans="4:9" ht="20.100000000000001" customHeight="1">
      <c r="D69" s="500"/>
      <c r="E69" s="423" t="s">
        <v>487</v>
      </c>
      <c r="F69" s="444" t="s">
        <v>488</v>
      </c>
      <c r="G69" s="424" t="s">
        <v>484</v>
      </c>
      <c r="H69" s="428">
        <f>(H58-H66)/H58*100</f>
        <v>89.805454545454538</v>
      </c>
      <c r="I69" s="282"/>
    </row>
    <row r="70" spans="4:9" ht="20.100000000000001" customHeight="1">
      <c r="D70" s="500"/>
      <c r="E70" s="423" t="s">
        <v>489</v>
      </c>
      <c r="F70" s="449" t="s">
        <v>490</v>
      </c>
      <c r="G70" s="424" t="s">
        <v>491</v>
      </c>
      <c r="H70" s="434">
        <v>11.96</v>
      </c>
      <c r="I70" s="282"/>
    </row>
    <row r="71" spans="4:9" ht="20.100000000000001" customHeight="1">
      <c r="D71" s="500"/>
      <c r="E71" s="423" t="s">
        <v>492</v>
      </c>
      <c r="F71" s="449" t="s">
        <v>493</v>
      </c>
      <c r="G71" s="424" t="s">
        <v>494</v>
      </c>
      <c r="H71" s="434">
        <v>8</v>
      </c>
      <c r="I71" s="282"/>
    </row>
    <row r="72" spans="4:9" ht="20.100000000000001" customHeight="1">
      <c r="D72" s="500"/>
      <c r="E72" s="423" t="s">
        <v>495</v>
      </c>
      <c r="F72" s="451" t="s">
        <v>496</v>
      </c>
      <c r="G72" s="424" t="s">
        <v>494</v>
      </c>
      <c r="H72" s="434">
        <v>0</v>
      </c>
      <c r="I72" s="282"/>
    </row>
    <row r="73" spans="4:9" ht="20.100000000000001" customHeight="1">
      <c r="D73" s="500"/>
      <c r="E73" s="423" t="s">
        <v>497</v>
      </c>
      <c r="F73" s="449" t="s">
        <v>498</v>
      </c>
      <c r="G73" s="424" t="s">
        <v>454</v>
      </c>
      <c r="H73" s="434">
        <v>0</v>
      </c>
      <c r="I73" s="282"/>
    </row>
    <row r="74" spans="4:9" ht="20.100000000000001" customHeight="1">
      <c r="D74" s="500"/>
      <c r="E74" s="423" t="s">
        <v>499</v>
      </c>
      <c r="F74" s="449" t="s">
        <v>500</v>
      </c>
      <c r="G74" s="445" t="s">
        <v>501</v>
      </c>
      <c r="H74" s="433">
        <f>SUM(H75:H77)</f>
        <v>1.1599999999999999</v>
      </c>
      <c r="I74" s="282"/>
    </row>
    <row r="75" spans="4:9" ht="20.100000000000001" customHeight="1">
      <c r="D75" s="500"/>
      <c r="E75" s="423" t="s">
        <v>502</v>
      </c>
      <c r="F75" s="444" t="s">
        <v>503</v>
      </c>
      <c r="G75" s="445" t="s">
        <v>501</v>
      </c>
      <c r="H75" s="431">
        <v>1.1599999999999999</v>
      </c>
      <c r="I75" s="282"/>
    </row>
    <row r="76" spans="4:9" ht="20.100000000000001" customHeight="1">
      <c r="D76" s="500"/>
      <c r="E76" s="423" t="s">
        <v>504</v>
      </c>
      <c r="F76" s="444" t="s">
        <v>505</v>
      </c>
      <c r="G76" s="445" t="s">
        <v>501</v>
      </c>
      <c r="H76" s="431">
        <v>0</v>
      </c>
      <c r="I76" s="282"/>
    </row>
    <row r="77" spans="4:9" ht="20.100000000000001" customHeight="1">
      <c r="D77" s="500"/>
      <c r="E77" s="423" t="s">
        <v>506</v>
      </c>
      <c r="F77" s="444" t="s">
        <v>507</v>
      </c>
      <c r="G77" s="445" t="s">
        <v>501</v>
      </c>
      <c r="H77" s="431">
        <v>0</v>
      </c>
      <c r="I77" s="282"/>
    </row>
    <row r="78" spans="4:9" ht="20.100000000000001" customHeight="1">
      <c r="D78" s="500"/>
      <c r="E78" s="423" t="s">
        <v>508</v>
      </c>
      <c r="F78" s="451" t="s">
        <v>509</v>
      </c>
      <c r="G78" s="424" t="s">
        <v>466</v>
      </c>
      <c r="H78" s="431">
        <v>47.518999999999998</v>
      </c>
      <c r="I78" s="282"/>
    </row>
    <row r="79" spans="4:9" ht="20.100000000000001" customHeight="1">
      <c r="D79" s="500"/>
      <c r="E79" s="423" t="s">
        <v>510</v>
      </c>
      <c r="F79" s="444" t="s">
        <v>511</v>
      </c>
      <c r="G79" s="424" t="s">
        <v>466</v>
      </c>
      <c r="H79" s="431">
        <v>47.518999999999998</v>
      </c>
      <c r="I79" s="282"/>
    </row>
    <row r="80" spans="4:9" ht="22.5">
      <c r="D80" s="500"/>
      <c r="E80" s="423" t="s">
        <v>512</v>
      </c>
      <c r="F80" s="449" t="s">
        <v>513</v>
      </c>
      <c r="G80" s="424" t="s">
        <v>382</v>
      </c>
      <c r="H80" s="466" t="s">
        <v>382</v>
      </c>
      <c r="I80" s="282"/>
    </row>
    <row r="81" spans="4:9" hidden="1">
      <c r="D81" s="500"/>
      <c r="E81" s="423" t="s">
        <v>514</v>
      </c>
      <c r="F81" s="449"/>
      <c r="G81" s="424"/>
      <c r="H81" s="467"/>
      <c r="I81" s="282"/>
    </row>
    <row r="82" spans="4:9" ht="20.100000000000001" customHeight="1">
      <c r="D82" s="500"/>
      <c r="E82" s="435"/>
      <c r="F82" s="436" t="s">
        <v>515</v>
      </c>
      <c r="G82" s="437"/>
      <c r="H82" s="438"/>
      <c r="I82" s="282"/>
    </row>
    <row r="83" spans="4:9" ht="20.100000000000001" customHeight="1">
      <c r="D83" s="500"/>
      <c r="E83" s="425">
        <v>18</v>
      </c>
      <c r="F83" s="446" t="s">
        <v>309</v>
      </c>
      <c r="G83" s="426"/>
      <c r="H83" s="564" t="s">
        <v>1593</v>
      </c>
      <c r="I83" s="282"/>
    </row>
    <row r="84" spans="4:9" ht="24.75" customHeight="1">
      <c r="E84" s="487" t="s">
        <v>369</v>
      </c>
      <c r="F84" s="625" t="s">
        <v>370</v>
      </c>
      <c r="G84" s="625"/>
      <c r="H84" s="625"/>
    </row>
  </sheetData>
  <sheetProtection password="FA9C" sheet="1" objects="1" scenarios="1" formatColumns="0" formatRows="0"/>
  <mergeCells count="3">
    <mergeCell ref="F84:H84"/>
    <mergeCell ref="E7:H7"/>
    <mergeCell ref="E8:H8"/>
  </mergeCells>
  <phoneticPr fontId="8" type="noConversion"/>
  <dataValidations count="5">
    <dataValidation type="textLength" operator="lessThanOrEqual" allowBlank="1" showInputMessage="1" showErrorMessage="1" sqref="H83">
      <formula1>300</formula1>
    </dataValidation>
    <dataValidation type="decimal" allowBlank="1" showInputMessage="1" showErrorMessage="1" error="Значение должно быть действительным числом" sqref="H81 H75:H79 H61:H63 H58:H59 H17:H23 H14 H65:H73 H54:H56 H25:H52">
      <formula1>-999999999</formula1>
      <formula2>999999999999</formula2>
    </dataValidation>
    <dataValidation type="decimal" allowBlank="1" showInputMessage="1" showErrorMessage="1" sqref="H60 H74 H57 H64 H24 H15:H16">
      <formula1>-999999999</formula1>
      <formula2>999999999999</formula2>
    </dataValidation>
    <dataValidation type="decimal" allowBlank="1" showInputMessage="1" showErrorMessage="1" sqref="AQ2:AR2 AC2:AD2">
      <formula1>0</formula1>
      <formula2>9.99999999999999E+22</formula2>
    </dataValidation>
    <dataValidation type="textLength" operator="lessThanOrEqual" allowBlank="1" showInputMessage="1" showErrorMessage="1" errorTitle="Ошибка" error="Допускается ввод не более 900 символов!" sqref="F52">
      <formula1>900</formula1>
    </dataValidation>
  </dataValidations>
  <hyperlinks>
    <hyperlink ref="F53" location="'ХВС показатели(питьевая)'!A1" tooltip="Добавить запись" display="Добавить запись"/>
    <hyperlink ref="F82" location="'ХВС показатели(питьевая)'!A1" tooltip="Добавить объект" display="Добавить запись"/>
    <hyperlink ref="D52" location="'ХВС показатели(питьевая)'!$D$52" tooltip="Удалить запись" display="ы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11">
    <pageSetUpPr fitToPage="1"/>
  </sheetPr>
  <dimension ref="A1:AW83"/>
  <sheetViews>
    <sheetView showGridLines="0" topLeftCell="C6" zoomScaleNormal="100" workbookViewId="0">
      <selection activeCell="D6" sqref="D6"/>
    </sheetView>
  </sheetViews>
  <sheetFormatPr defaultColWidth="9.109375" defaultRowHeight="11.25"/>
  <cols>
    <col min="1" max="1" width="8" style="89" hidden="1" customWidth="1"/>
    <col min="2" max="2" width="48.33203125" style="89" hidden="1" customWidth="1"/>
    <col min="3" max="3" width="4.88671875" style="88" customWidth="1"/>
    <col min="4" max="4" width="5.6640625" style="88" customWidth="1"/>
    <col min="5" max="5" width="7" style="88" bestFit="1" customWidth="1"/>
    <col min="6" max="6" width="66.44140625" style="88" customWidth="1"/>
    <col min="7" max="7" width="13.6640625" style="88" customWidth="1"/>
    <col min="8" max="8" width="21" style="88" customWidth="1"/>
    <col min="9" max="9" width="7" style="88" bestFit="1" customWidth="1"/>
    <col min="10" max="10" width="25.109375" style="88" customWidth="1"/>
    <col min="11" max="11" width="40.6640625" style="88" customWidth="1"/>
    <col min="12" max="12" width="11.44140625" style="88" bestFit="1" customWidth="1"/>
    <col min="13" max="13" width="26.5546875" style="88" customWidth="1"/>
    <col min="14" max="14" width="5.6640625" style="88" customWidth="1"/>
    <col min="15" max="15" width="1.6640625" style="88" bestFit="1" customWidth="1"/>
    <col min="16" max="16" width="20.109375" style="88" customWidth="1"/>
    <col min="17" max="17" width="4.44140625" style="88" customWidth="1"/>
    <col min="18" max="22" width="9.109375" style="88" customWidth="1"/>
    <col min="23" max="23" width="3.33203125" style="88" bestFit="1" customWidth="1"/>
    <col min="24" max="24" width="9" style="88" bestFit="1" customWidth="1"/>
    <col min="25" max="25" width="2" style="88" bestFit="1" customWidth="1"/>
    <col min="26" max="26" width="7.5546875" style="88" bestFit="1" customWidth="1"/>
    <col min="27" max="30" width="9.109375" style="88" customWidth="1"/>
    <col min="31" max="31" width="2" style="88" bestFit="1" customWidth="1"/>
    <col min="32" max="36" width="9.109375" style="88" customWidth="1"/>
    <col min="37" max="37" width="3.33203125" style="88" bestFit="1" customWidth="1"/>
    <col min="38" max="38" width="10.33203125" style="88" bestFit="1" customWidth="1"/>
    <col min="39" max="39" width="2" style="88" bestFit="1" customWidth="1"/>
    <col min="40" max="40" width="7.5546875" style="88" bestFit="1" customWidth="1"/>
    <col min="41" max="44" width="9.109375" style="88" customWidth="1"/>
    <col min="45" max="45" width="2" style="88" bestFit="1" customWidth="1"/>
    <col min="46" max="46" width="9.109375" style="88" customWidth="1"/>
    <col min="47" max="16384" width="9.109375" style="88"/>
  </cols>
  <sheetData>
    <row r="1" spans="1:49" s="95" customFormat="1" hidden="1">
      <c r="A1" s="93"/>
      <c r="B1" s="93"/>
    </row>
    <row r="2" spans="1:49" hidden="1">
      <c r="A2" s="93"/>
      <c r="B2" s="93"/>
      <c r="W2" s="95"/>
      <c r="X2" s="95"/>
      <c r="Y2" s="108"/>
      <c r="Z2" s="50"/>
      <c r="AA2" s="109"/>
      <c r="AB2" s="106"/>
      <c r="AC2" s="105"/>
      <c r="AD2" s="104"/>
      <c r="AE2" s="103"/>
      <c r="AF2" s="102"/>
      <c r="AG2" s="102"/>
      <c r="AH2" s="102"/>
      <c r="AI2" s="101"/>
      <c r="AK2" s="95"/>
      <c r="AL2" s="95"/>
      <c r="AM2" s="108"/>
      <c r="AN2" s="50"/>
      <c r="AO2" s="107"/>
      <c r="AP2" s="106"/>
      <c r="AQ2" s="105"/>
      <c r="AR2" s="104"/>
      <c r="AS2" s="103"/>
      <c r="AT2" s="102"/>
      <c r="AU2" s="102"/>
      <c r="AV2" s="102"/>
      <c r="AW2" s="101"/>
    </row>
    <row r="3" spans="1:49" hidden="1">
      <c r="A3" s="93"/>
      <c r="B3" s="94"/>
    </row>
    <row r="4" spans="1:49" hidden="1">
      <c r="A4" s="93"/>
      <c r="B4" s="93"/>
      <c r="P4" s="91"/>
      <c r="Q4" s="91"/>
      <c r="R4" s="91"/>
    </row>
    <row r="5" spans="1:49" hidden="1">
      <c r="C5" s="91"/>
      <c r="D5" s="91"/>
      <c r="E5" s="91"/>
    </row>
    <row r="6" spans="1:49" ht="26.25" customHeight="1">
      <c r="C6" s="91"/>
      <c r="D6" s="92"/>
      <c r="E6" s="91"/>
    </row>
    <row r="7" spans="1:49" ht="54.95" customHeight="1">
      <c r="C7" s="98"/>
      <c r="D7" s="310"/>
      <c r="E7" s="620" t="s">
        <v>516</v>
      </c>
      <c r="F7" s="620"/>
      <c r="G7" s="620"/>
      <c r="H7" s="620"/>
      <c r="I7" s="413"/>
      <c r="J7" s="413"/>
      <c r="K7" s="413"/>
      <c r="L7" s="413"/>
      <c r="M7" s="310"/>
      <c r="N7" s="98"/>
    </row>
    <row r="8" spans="1:49" ht="24.95" customHeight="1">
      <c r="C8" s="98"/>
      <c r="D8" s="311"/>
      <c r="E8" s="622"/>
      <c r="F8" s="622"/>
      <c r="G8" s="622"/>
      <c r="H8" s="622"/>
      <c r="I8" s="412"/>
      <c r="J8" s="412"/>
      <c r="K8" s="412"/>
      <c r="L8" s="412"/>
      <c r="M8" s="311"/>
      <c r="N8" s="98"/>
    </row>
    <row r="9" spans="1:49">
      <c r="D9" s="90"/>
      <c r="E9" s="59"/>
      <c r="F9" s="59"/>
      <c r="G9" s="59"/>
      <c r="H9" s="59"/>
      <c r="I9" s="59"/>
      <c r="J9" s="59"/>
      <c r="K9" s="59"/>
      <c r="L9" s="59"/>
      <c r="M9" s="59"/>
    </row>
    <row r="10" spans="1:49">
      <c r="C10" s="98"/>
      <c r="D10" s="90"/>
      <c r="E10" s="491"/>
      <c r="F10" s="491"/>
      <c r="G10" s="491"/>
      <c r="H10" s="491"/>
      <c r="I10" s="59"/>
      <c r="J10" s="59"/>
      <c r="K10" s="59"/>
      <c r="L10" s="59"/>
      <c r="M10" s="59"/>
      <c r="N10" s="98"/>
    </row>
    <row r="11" spans="1:49" ht="22.5">
      <c r="C11" s="98"/>
      <c r="D11" s="493"/>
      <c r="E11" s="308" t="s">
        <v>351</v>
      </c>
      <c r="F11" s="308" t="s">
        <v>374</v>
      </c>
      <c r="G11" s="308" t="s">
        <v>375</v>
      </c>
      <c r="H11" s="308" t="s">
        <v>376</v>
      </c>
      <c r="I11" s="282"/>
      <c r="N11" s="98"/>
    </row>
    <row r="12" spans="1:49" ht="14.25" customHeight="1">
      <c r="C12" s="98"/>
      <c r="D12" s="90"/>
      <c r="E12" s="290" t="s">
        <v>377</v>
      </c>
      <c r="F12" s="290" t="s">
        <v>378</v>
      </c>
      <c r="G12" s="290" t="s">
        <v>379</v>
      </c>
      <c r="H12" s="290" t="s">
        <v>380</v>
      </c>
      <c r="N12" s="98"/>
    </row>
    <row r="13" spans="1:49" ht="22.5">
      <c r="D13" s="500"/>
      <c r="E13" s="272" t="s">
        <v>377</v>
      </c>
      <c r="F13" s="442" t="s">
        <v>381</v>
      </c>
      <c r="G13" s="422" t="s">
        <v>382</v>
      </c>
      <c r="H13" s="427" t="str">
        <f>IF(activity = "","",activity)</f>
        <v>Водоснабжение (подъем, очистка, транспортировка)</v>
      </c>
      <c r="I13" s="282"/>
    </row>
    <row r="14" spans="1:49" ht="20.100000000000001" customHeight="1">
      <c r="D14" s="500"/>
      <c r="E14" s="423" t="s">
        <v>378</v>
      </c>
      <c r="F14" s="449" t="s">
        <v>383</v>
      </c>
      <c r="G14" s="424" t="s">
        <v>384</v>
      </c>
      <c r="H14" s="428"/>
      <c r="I14" s="282"/>
    </row>
    <row r="15" spans="1:49" ht="22.5">
      <c r="D15" s="500"/>
      <c r="E15" s="423">
        <v>3</v>
      </c>
      <c r="F15" s="449" t="s">
        <v>385</v>
      </c>
      <c r="G15" s="424" t="s">
        <v>384</v>
      </c>
      <c r="H15" s="429">
        <f>H16+H20+H23+SUM(H33:H37)+H40+H43+H46+SUM(H51:H52)</f>
        <v>0</v>
      </c>
      <c r="I15" s="282"/>
    </row>
    <row r="16" spans="1:49" ht="20.100000000000001" customHeight="1">
      <c r="D16" s="500"/>
      <c r="E16" s="423" t="s">
        <v>290</v>
      </c>
      <c r="F16" s="444" t="s">
        <v>386</v>
      </c>
      <c r="G16" s="424" t="s">
        <v>384</v>
      </c>
      <c r="H16" s="429">
        <f>SUM(H17:H19)</f>
        <v>0</v>
      </c>
      <c r="I16" s="282"/>
    </row>
    <row r="17" spans="4:9" ht="20.100000000000001" customHeight="1">
      <c r="D17" s="500"/>
      <c r="E17" s="423" t="s">
        <v>387</v>
      </c>
      <c r="F17" s="443" t="s">
        <v>388</v>
      </c>
      <c r="G17" s="424" t="s">
        <v>384</v>
      </c>
      <c r="H17" s="428"/>
      <c r="I17" s="282"/>
    </row>
    <row r="18" spans="4:9" ht="20.100000000000001" customHeight="1">
      <c r="D18" s="500"/>
      <c r="E18" s="423" t="s">
        <v>389</v>
      </c>
      <c r="F18" s="443" t="s">
        <v>390</v>
      </c>
      <c r="G18" s="424" t="s">
        <v>384</v>
      </c>
      <c r="H18" s="428"/>
      <c r="I18" s="282"/>
    </row>
    <row r="19" spans="4:9" ht="20.100000000000001" customHeight="1">
      <c r="D19" s="500"/>
      <c r="E19" s="423" t="s">
        <v>391</v>
      </c>
      <c r="F19" s="443" t="s">
        <v>392</v>
      </c>
      <c r="G19" s="424" t="s">
        <v>384</v>
      </c>
      <c r="H19" s="428"/>
      <c r="I19" s="282"/>
    </row>
    <row r="20" spans="4:9" ht="22.5">
      <c r="D20" s="500"/>
      <c r="E20" s="423" t="s">
        <v>393</v>
      </c>
      <c r="F20" s="444" t="s">
        <v>394</v>
      </c>
      <c r="G20" s="445" t="s">
        <v>384</v>
      </c>
      <c r="H20" s="428"/>
      <c r="I20" s="282"/>
    </row>
    <row r="21" spans="4:9" ht="20.100000000000001" customHeight="1">
      <c r="D21" s="500"/>
      <c r="E21" s="423" t="s">
        <v>395</v>
      </c>
      <c r="F21" s="443" t="s">
        <v>396</v>
      </c>
      <c r="G21" s="424" t="s">
        <v>397</v>
      </c>
      <c r="H21" s="429">
        <f>nerr(H20/H22)</f>
        <v>0</v>
      </c>
      <c r="I21" s="282"/>
    </row>
    <row r="22" spans="4:9" ht="20.100000000000001" customHeight="1">
      <c r="D22" s="500"/>
      <c r="E22" s="423" t="s">
        <v>398</v>
      </c>
      <c r="F22" s="443" t="s">
        <v>399</v>
      </c>
      <c r="G22" s="424" t="s">
        <v>400</v>
      </c>
      <c r="H22" s="428"/>
      <c r="I22" s="282"/>
    </row>
    <row r="23" spans="4:9" ht="20.100000000000001" customHeight="1">
      <c r="D23" s="500"/>
      <c r="E23" s="423" t="s">
        <v>401</v>
      </c>
      <c r="F23" s="444" t="s">
        <v>402</v>
      </c>
      <c r="G23" s="445" t="s">
        <v>384</v>
      </c>
      <c r="H23" s="428"/>
      <c r="I23" s="282"/>
    </row>
    <row r="24" spans="4:9" ht="20.100000000000001" customHeight="1">
      <c r="D24" s="500"/>
      <c r="E24" s="423" t="s">
        <v>403</v>
      </c>
      <c r="F24" s="443" t="s">
        <v>404</v>
      </c>
      <c r="G24" s="424" t="s">
        <v>405</v>
      </c>
      <c r="H24" s="433">
        <f>SUM(H25:H32)</f>
        <v>0</v>
      </c>
      <c r="I24" s="282"/>
    </row>
    <row r="25" spans="4:9" ht="20.100000000000001" customHeight="1">
      <c r="D25" s="500"/>
      <c r="E25" s="423" t="s">
        <v>406</v>
      </c>
      <c r="F25" s="450" t="s">
        <v>407</v>
      </c>
      <c r="G25" s="424" t="s">
        <v>405</v>
      </c>
      <c r="H25" s="447"/>
      <c r="I25" s="282"/>
    </row>
    <row r="26" spans="4:9" ht="20.100000000000001" customHeight="1">
      <c r="D26" s="500"/>
      <c r="E26" s="423" t="s">
        <v>408</v>
      </c>
      <c r="F26" s="450" t="s">
        <v>409</v>
      </c>
      <c r="G26" s="424" t="s">
        <v>405</v>
      </c>
      <c r="H26" s="447"/>
      <c r="I26" s="282"/>
    </row>
    <row r="27" spans="4:9" ht="20.100000000000001" customHeight="1">
      <c r="D27" s="500"/>
      <c r="E27" s="423" t="s">
        <v>410</v>
      </c>
      <c r="F27" s="450" t="s">
        <v>411</v>
      </c>
      <c r="G27" s="424" t="s">
        <v>405</v>
      </c>
      <c r="H27" s="447"/>
      <c r="I27" s="282"/>
    </row>
    <row r="28" spans="4:9" ht="20.100000000000001" customHeight="1">
      <c r="D28" s="500"/>
      <c r="E28" s="423" t="s">
        <v>412</v>
      </c>
      <c r="F28" s="450" t="s">
        <v>413</v>
      </c>
      <c r="G28" s="424" t="s">
        <v>405</v>
      </c>
      <c r="H28" s="447"/>
      <c r="I28" s="282"/>
    </row>
    <row r="29" spans="4:9" ht="20.100000000000001" customHeight="1">
      <c r="D29" s="500"/>
      <c r="E29" s="423" t="s">
        <v>414</v>
      </c>
      <c r="F29" s="450" t="s">
        <v>415</v>
      </c>
      <c r="G29" s="424" t="s">
        <v>405</v>
      </c>
      <c r="H29" s="447"/>
      <c r="I29" s="282"/>
    </row>
    <row r="30" spans="4:9" ht="20.100000000000001" customHeight="1">
      <c r="D30" s="500"/>
      <c r="E30" s="423" t="s">
        <v>416</v>
      </c>
      <c r="F30" s="450" t="s">
        <v>417</v>
      </c>
      <c r="G30" s="424" t="s">
        <v>405</v>
      </c>
      <c r="H30" s="447"/>
      <c r="I30" s="282"/>
    </row>
    <row r="31" spans="4:9" ht="20.100000000000001" customHeight="1">
      <c r="D31" s="500"/>
      <c r="E31" s="423" t="s">
        <v>418</v>
      </c>
      <c r="F31" s="450" t="s">
        <v>419</v>
      </c>
      <c r="G31" s="424" t="s">
        <v>405</v>
      </c>
      <c r="H31" s="447"/>
      <c r="I31" s="282"/>
    </row>
    <row r="32" spans="4:9" ht="20.100000000000001" customHeight="1">
      <c r="D32" s="500"/>
      <c r="E32" s="423" t="s">
        <v>420</v>
      </c>
      <c r="F32" s="450" t="s">
        <v>421</v>
      </c>
      <c r="G32" s="424" t="s">
        <v>405</v>
      </c>
      <c r="H32" s="447"/>
      <c r="I32" s="282"/>
    </row>
    <row r="33" spans="4:9" ht="20.100000000000001" customHeight="1">
      <c r="D33" s="500"/>
      <c r="E33" s="423" t="s">
        <v>422</v>
      </c>
      <c r="F33" s="444" t="s">
        <v>423</v>
      </c>
      <c r="G33" s="445" t="s">
        <v>384</v>
      </c>
      <c r="H33" s="428"/>
      <c r="I33" s="282"/>
    </row>
    <row r="34" spans="4:9">
      <c r="D34" s="500"/>
      <c r="E34" s="423" t="s">
        <v>424</v>
      </c>
      <c r="F34" s="444" t="s">
        <v>425</v>
      </c>
      <c r="G34" s="445" t="s">
        <v>384</v>
      </c>
      <c r="H34" s="428"/>
      <c r="I34" s="282"/>
    </row>
    <row r="35" spans="4:9" ht="20.100000000000001" customHeight="1">
      <c r="D35" s="500"/>
      <c r="E35" s="423" t="s">
        <v>426</v>
      </c>
      <c r="F35" s="444" t="s">
        <v>427</v>
      </c>
      <c r="G35" s="445" t="s">
        <v>384</v>
      </c>
      <c r="H35" s="428"/>
      <c r="I35" s="282"/>
    </row>
    <row r="36" spans="4:9">
      <c r="D36" s="500"/>
      <c r="E36" s="423" t="s">
        <v>428</v>
      </c>
      <c r="F36" s="444" t="s">
        <v>429</v>
      </c>
      <c r="G36" s="445" t="s">
        <v>384</v>
      </c>
      <c r="H36" s="428"/>
      <c r="I36" s="282"/>
    </row>
    <row r="37" spans="4:9" ht="20.100000000000001" customHeight="1">
      <c r="D37" s="500"/>
      <c r="E37" s="423" t="s">
        <v>430</v>
      </c>
      <c r="F37" s="444" t="s">
        <v>431</v>
      </c>
      <c r="G37" s="445" t="s">
        <v>384</v>
      </c>
      <c r="H37" s="428"/>
      <c r="I37" s="282"/>
    </row>
    <row r="38" spans="4:9" ht="20.100000000000001" customHeight="1">
      <c r="D38" s="500"/>
      <c r="E38" s="423" t="s">
        <v>432</v>
      </c>
      <c r="F38" s="443" t="s">
        <v>433</v>
      </c>
      <c r="G38" s="445" t="s">
        <v>384</v>
      </c>
      <c r="H38" s="428"/>
      <c r="I38" s="282"/>
    </row>
    <row r="39" spans="4:9" ht="20.100000000000001" customHeight="1">
      <c r="D39" s="500"/>
      <c r="E39" s="423" t="s">
        <v>434</v>
      </c>
      <c r="F39" s="443" t="s">
        <v>435</v>
      </c>
      <c r="G39" s="445" t="s">
        <v>384</v>
      </c>
      <c r="H39" s="428"/>
      <c r="I39" s="282"/>
    </row>
    <row r="40" spans="4:9" ht="20.100000000000001" customHeight="1">
      <c r="D40" s="500"/>
      <c r="E40" s="423" t="s">
        <v>436</v>
      </c>
      <c r="F40" s="444" t="s">
        <v>437</v>
      </c>
      <c r="G40" s="445" t="s">
        <v>384</v>
      </c>
      <c r="H40" s="428"/>
      <c r="I40" s="282"/>
    </row>
    <row r="41" spans="4:9" ht="20.100000000000001" customHeight="1">
      <c r="D41" s="500"/>
      <c r="E41" s="423" t="s">
        <v>438</v>
      </c>
      <c r="F41" s="443" t="s">
        <v>433</v>
      </c>
      <c r="G41" s="445" t="s">
        <v>384</v>
      </c>
      <c r="H41" s="428"/>
      <c r="I41" s="282"/>
    </row>
    <row r="42" spans="4:9" ht="20.100000000000001" customHeight="1">
      <c r="D42" s="500"/>
      <c r="E42" s="423" t="s">
        <v>439</v>
      </c>
      <c r="F42" s="443" t="s">
        <v>435</v>
      </c>
      <c r="G42" s="445" t="s">
        <v>384</v>
      </c>
      <c r="H42" s="428"/>
      <c r="I42" s="282"/>
    </row>
    <row r="43" spans="4:9">
      <c r="D43" s="500"/>
      <c r="E43" s="423" t="s">
        <v>440</v>
      </c>
      <c r="F43" s="444" t="s">
        <v>441</v>
      </c>
      <c r="G43" s="445" t="s">
        <v>384</v>
      </c>
      <c r="H43" s="428"/>
      <c r="I43" s="282"/>
    </row>
    <row r="44" spans="4:9">
      <c r="D44" s="500"/>
      <c r="E44" s="423" t="s">
        <v>442</v>
      </c>
      <c r="F44" s="443" t="s">
        <v>443</v>
      </c>
      <c r="G44" s="445" t="s">
        <v>384</v>
      </c>
      <c r="H44" s="432"/>
      <c r="I44" s="282"/>
    </row>
    <row r="45" spans="4:9">
      <c r="D45" s="500"/>
      <c r="E45" s="423" t="s">
        <v>444</v>
      </c>
      <c r="F45" s="443" t="s">
        <v>445</v>
      </c>
      <c r="G45" s="445" t="s">
        <v>384</v>
      </c>
      <c r="H45" s="432"/>
      <c r="I45" s="282"/>
    </row>
    <row r="46" spans="4:9">
      <c r="D46" s="500"/>
      <c r="E46" s="423" t="s">
        <v>446</v>
      </c>
      <c r="F46" s="444" t="s">
        <v>447</v>
      </c>
      <c r="G46" s="445" t="s">
        <v>384</v>
      </c>
      <c r="H46" s="432"/>
      <c r="I46" s="282"/>
    </row>
    <row r="47" spans="4:9" ht="20.100000000000001" customHeight="1">
      <c r="D47" s="500"/>
      <c r="E47" s="423" t="s">
        <v>448</v>
      </c>
      <c r="F47" s="443" t="s">
        <v>449</v>
      </c>
      <c r="G47" s="445" t="s">
        <v>384</v>
      </c>
      <c r="H47" s="432"/>
      <c r="I47" s="282"/>
    </row>
    <row r="48" spans="4:9" ht="22.5">
      <c r="D48" s="500"/>
      <c r="E48" s="423" t="s">
        <v>450</v>
      </c>
      <c r="F48" s="443" t="s">
        <v>451</v>
      </c>
      <c r="G48" s="445" t="s">
        <v>384</v>
      </c>
      <c r="H48" s="432"/>
      <c r="I48" s="282"/>
    </row>
    <row r="49" spans="4:9" ht="20.100000000000001" customHeight="1">
      <c r="D49" s="500"/>
      <c r="E49" s="423" t="s">
        <v>452</v>
      </c>
      <c r="F49" s="443" t="s">
        <v>453</v>
      </c>
      <c r="G49" s="424" t="s">
        <v>454</v>
      </c>
      <c r="H49" s="448"/>
      <c r="I49" s="282"/>
    </row>
    <row r="50" spans="4:9" ht="20.100000000000001" customHeight="1">
      <c r="D50" s="500"/>
      <c r="E50" s="423" t="s">
        <v>455</v>
      </c>
      <c r="F50" s="443" t="s">
        <v>456</v>
      </c>
      <c r="G50" s="445" t="s">
        <v>384</v>
      </c>
      <c r="H50" s="432"/>
      <c r="I50" s="282"/>
    </row>
    <row r="51" spans="4:9" ht="22.5">
      <c r="D51" s="500"/>
      <c r="E51" s="423" t="s">
        <v>457</v>
      </c>
      <c r="F51" s="444" t="s">
        <v>458</v>
      </c>
      <c r="G51" s="445" t="s">
        <v>384</v>
      </c>
      <c r="H51" s="428"/>
      <c r="I51" s="282"/>
    </row>
    <row r="52" spans="4:9" ht="20.100000000000001" customHeight="1">
      <c r="D52" s="500"/>
      <c r="E52" s="435"/>
      <c r="F52" s="436" t="s">
        <v>364</v>
      </c>
      <c r="G52" s="437"/>
      <c r="H52" s="438"/>
      <c r="I52" s="282"/>
    </row>
    <row r="53" spans="4:9">
      <c r="D53" s="500"/>
      <c r="E53" s="423" t="s">
        <v>380</v>
      </c>
      <c r="F53" s="449" t="s">
        <v>459</v>
      </c>
      <c r="G53" s="445" t="s">
        <v>384</v>
      </c>
      <c r="H53" s="428"/>
      <c r="I53" s="282"/>
    </row>
    <row r="54" spans="4:9" ht="20.100000000000001" customHeight="1">
      <c r="D54" s="500"/>
      <c r="E54" s="423" t="s">
        <v>460</v>
      </c>
      <c r="F54" s="449" t="s">
        <v>461</v>
      </c>
      <c r="G54" s="445" t="s">
        <v>384</v>
      </c>
      <c r="H54" s="428"/>
      <c r="I54" s="282"/>
    </row>
    <row r="55" spans="4:9" ht="22.5">
      <c r="D55" s="500"/>
      <c r="E55" s="423" t="s">
        <v>462</v>
      </c>
      <c r="F55" s="444" t="s">
        <v>463</v>
      </c>
      <c r="G55" s="445" t="s">
        <v>384</v>
      </c>
      <c r="H55" s="428"/>
      <c r="I55" s="282"/>
    </row>
    <row r="56" spans="4:9" ht="20.100000000000001" customHeight="1">
      <c r="D56" s="500"/>
      <c r="E56" s="423" t="s">
        <v>464</v>
      </c>
      <c r="F56" s="449" t="s">
        <v>465</v>
      </c>
      <c r="G56" s="424" t="s">
        <v>466</v>
      </c>
      <c r="H56" s="433">
        <f>SUM(H57:H58)</f>
        <v>0</v>
      </c>
      <c r="I56" s="282"/>
    </row>
    <row r="57" spans="4:9" ht="20.100000000000001" customHeight="1">
      <c r="D57" s="500"/>
      <c r="E57" s="423" t="s">
        <v>467</v>
      </c>
      <c r="F57" s="444" t="s">
        <v>468</v>
      </c>
      <c r="G57" s="424" t="s">
        <v>466</v>
      </c>
      <c r="H57" s="431"/>
      <c r="I57" s="282"/>
    </row>
    <row r="58" spans="4:9" ht="20.100000000000001" customHeight="1">
      <c r="D58" s="500"/>
      <c r="E58" s="423" t="s">
        <v>469</v>
      </c>
      <c r="F58" s="444" t="s">
        <v>470</v>
      </c>
      <c r="G58" s="424" t="s">
        <v>466</v>
      </c>
      <c r="H58" s="431"/>
      <c r="I58" s="282"/>
    </row>
    <row r="59" spans="4:9" ht="20.100000000000001" customHeight="1">
      <c r="D59" s="500"/>
      <c r="E59" s="423" t="s">
        <v>471</v>
      </c>
      <c r="F59" s="449" t="s">
        <v>472</v>
      </c>
      <c r="G59" s="424" t="s">
        <v>466</v>
      </c>
      <c r="H59" s="433">
        <f>SUM(H60:H61)</f>
        <v>0</v>
      </c>
      <c r="I59" s="282"/>
    </row>
    <row r="60" spans="4:9" ht="20.100000000000001" customHeight="1">
      <c r="D60" s="500"/>
      <c r="E60" s="423" t="s">
        <v>339</v>
      </c>
      <c r="F60" s="444" t="s">
        <v>388</v>
      </c>
      <c r="G60" s="424" t="s">
        <v>466</v>
      </c>
      <c r="H60" s="431"/>
      <c r="I60" s="282"/>
    </row>
    <row r="61" spans="4:9" ht="20.100000000000001" customHeight="1">
      <c r="D61" s="500"/>
      <c r="E61" s="423" t="s">
        <v>473</v>
      </c>
      <c r="F61" s="444" t="s">
        <v>390</v>
      </c>
      <c r="G61" s="424" t="s">
        <v>466</v>
      </c>
      <c r="H61" s="431"/>
      <c r="I61" s="282"/>
    </row>
    <row r="62" spans="4:9" ht="20.100000000000001" customHeight="1">
      <c r="D62" s="500"/>
      <c r="E62" s="423" t="s">
        <v>474</v>
      </c>
      <c r="F62" s="449" t="s">
        <v>475</v>
      </c>
      <c r="G62" s="424" t="s">
        <v>466</v>
      </c>
      <c r="H62" s="431"/>
      <c r="I62" s="282"/>
    </row>
    <row r="63" spans="4:9" ht="20.100000000000001" customHeight="1">
      <c r="D63" s="500"/>
      <c r="E63" s="423" t="s">
        <v>476</v>
      </c>
      <c r="F63" s="449" t="s">
        <v>477</v>
      </c>
      <c r="G63" s="424" t="s">
        <v>466</v>
      </c>
      <c r="H63" s="433">
        <f>SUM(H64:H65)</f>
        <v>0</v>
      </c>
      <c r="I63" s="282"/>
    </row>
    <row r="64" spans="4:9" ht="20.100000000000001" customHeight="1">
      <c r="D64" s="500"/>
      <c r="E64" s="423" t="s">
        <v>478</v>
      </c>
      <c r="F64" s="444" t="s">
        <v>479</v>
      </c>
      <c r="G64" s="424" t="s">
        <v>466</v>
      </c>
      <c r="H64" s="431"/>
      <c r="I64" s="282"/>
    </row>
    <row r="65" spans="4:9" ht="20.100000000000001" customHeight="1">
      <c r="D65" s="500"/>
      <c r="E65" s="423" t="s">
        <v>480</v>
      </c>
      <c r="F65" s="444" t="s">
        <v>481</v>
      </c>
      <c r="G65" s="424" t="s">
        <v>466</v>
      </c>
      <c r="H65" s="431"/>
      <c r="I65" s="282"/>
    </row>
    <row r="66" spans="4:9" ht="20.100000000000001" customHeight="1">
      <c r="D66" s="500"/>
      <c r="E66" s="423" t="s">
        <v>482</v>
      </c>
      <c r="F66" s="451" t="s">
        <v>483</v>
      </c>
      <c r="G66" s="424" t="s">
        <v>484</v>
      </c>
      <c r="H66" s="428"/>
      <c r="I66" s="282"/>
    </row>
    <row r="67" spans="4:9" ht="20.100000000000001" customHeight="1">
      <c r="D67" s="500"/>
      <c r="E67" s="423" t="s">
        <v>485</v>
      </c>
      <c r="F67" s="444" t="s">
        <v>486</v>
      </c>
      <c r="G67" s="424" t="s">
        <v>484</v>
      </c>
      <c r="H67" s="428"/>
      <c r="I67" s="282"/>
    </row>
    <row r="68" spans="4:9" ht="20.100000000000001" customHeight="1">
      <c r="D68" s="500"/>
      <c r="E68" s="423" t="s">
        <v>487</v>
      </c>
      <c r="F68" s="444" t="s">
        <v>488</v>
      </c>
      <c r="G68" s="424" t="s">
        <v>484</v>
      </c>
      <c r="H68" s="428"/>
      <c r="I68" s="282"/>
    </row>
    <row r="69" spans="4:9" ht="20.100000000000001" customHeight="1">
      <c r="D69" s="500"/>
      <c r="E69" s="423" t="s">
        <v>489</v>
      </c>
      <c r="F69" s="449" t="s">
        <v>490</v>
      </c>
      <c r="G69" s="424" t="s">
        <v>491</v>
      </c>
      <c r="H69" s="434"/>
      <c r="I69" s="282"/>
    </row>
    <row r="70" spans="4:9" ht="20.100000000000001" customHeight="1">
      <c r="D70" s="500"/>
      <c r="E70" s="423" t="s">
        <v>492</v>
      </c>
      <c r="F70" s="449" t="s">
        <v>493</v>
      </c>
      <c r="G70" s="424" t="s">
        <v>494</v>
      </c>
      <c r="H70" s="434"/>
      <c r="I70" s="282"/>
    </row>
    <row r="71" spans="4:9" ht="20.100000000000001" customHeight="1">
      <c r="D71" s="500"/>
      <c r="E71" s="423" t="s">
        <v>495</v>
      </c>
      <c r="F71" s="451" t="s">
        <v>496</v>
      </c>
      <c r="G71" s="424" t="s">
        <v>494</v>
      </c>
      <c r="H71" s="434"/>
      <c r="I71" s="282"/>
    </row>
    <row r="72" spans="4:9">
      <c r="D72" s="500"/>
      <c r="E72" s="423" t="s">
        <v>497</v>
      </c>
      <c r="F72" s="449" t="s">
        <v>498</v>
      </c>
      <c r="G72" s="424" t="s">
        <v>454</v>
      </c>
      <c r="H72" s="434"/>
      <c r="I72" s="282"/>
    </row>
    <row r="73" spans="4:9" ht="20.100000000000001" customHeight="1">
      <c r="D73" s="500"/>
      <c r="E73" s="423" t="s">
        <v>499</v>
      </c>
      <c r="F73" s="449" t="s">
        <v>500</v>
      </c>
      <c r="G73" s="445" t="s">
        <v>501</v>
      </c>
      <c r="H73" s="433">
        <f>SUM(H74:H76)</f>
        <v>0</v>
      </c>
      <c r="I73" s="282"/>
    </row>
    <row r="74" spans="4:9" ht="20.100000000000001" customHeight="1">
      <c r="D74" s="500"/>
      <c r="E74" s="423" t="s">
        <v>502</v>
      </c>
      <c r="F74" s="444" t="s">
        <v>503</v>
      </c>
      <c r="G74" s="445" t="s">
        <v>501</v>
      </c>
      <c r="H74" s="431"/>
      <c r="I74" s="282"/>
    </row>
    <row r="75" spans="4:9" ht="20.100000000000001" customHeight="1">
      <c r="D75" s="500"/>
      <c r="E75" s="423" t="s">
        <v>504</v>
      </c>
      <c r="F75" s="444" t="s">
        <v>505</v>
      </c>
      <c r="G75" s="445" t="s">
        <v>501</v>
      </c>
      <c r="H75" s="431"/>
      <c r="I75" s="282"/>
    </row>
    <row r="76" spans="4:9" ht="20.100000000000001" customHeight="1">
      <c r="D76" s="500"/>
      <c r="E76" s="423" t="s">
        <v>506</v>
      </c>
      <c r="F76" s="444" t="s">
        <v>507</v>
      </c>
      <c r="G76" s="445" t="s">
        <v>501</v>
      </c>
      <c r="H76" s="431"/>
      <c r="I76" s="282"/>
    </row>
    <row r="77" spans="4:9" ht="20.100000000000001" customHeight="1">
      <c r="D77" s="500"/>
      <c r="E77" s="423" t="s">
        <v>508</v>
      </c>
      <c r="F77" s="451" t="s">
        <v>509</v>
      </c>
      <c r="G77" s="424" t="s">
        <v>466</v>
      </c>
      <c r="H77" s="431"/>
      <c r="I77" s="282"/>
    </row>
    <row r="78" spans="4:9" ht="20.100000000000001" customHeight="1">
      <c r="D78" s="500"/>
      <c r="E78" s="423" t="s">
        <v>510</v>
      </c>
      <c r="F78" s="444" t="s">
        <v>511</v>
      </c>
      <c r="G78" s="424" t="s">
        <v>466</v>
      </c>
      <c r="H78" s="431"/>
      <c r="I78" s="282"/>
    </row>
    <row r="79" spans="4:9" ht="22.5">
      <c r="D79" s="500"/>
      <c r="E79" s="423" t="s">
        <v>512</v>
      </c>
      <c r="F79" s="449" t="s">
        <v>513</v>
      </c>
      <c r="G79" s="424" t="s">
        <v>382</v>
      </c>
      <c r="H79" s="466" t="s">
        <v>382</v>
      </c>
      <c r="I79" s="282"/>
    </row>
    <row r="80" spans="4:9" hidden="1">
      <c r="D80" s="500"/>
      <c r="E80" s="423" t="s">
        <v>514</v>
      </c>
      <c r="F80" s="449"/>
      <c r="G80" s="424"/>
      <c r="H80" s="467"/>
      <c r="I80" s="282"/>
    </row>
    <row r="81" spans="4:9" ht="20.100000000000001" customHeight="1">
      <c r="D81" s="500"/>
      <c r="E81" s="435"/>
      <c r="F81" s="436" t="s">
        <v>515</v>
      </c>
      <c r="G81" s="437"/>
      <c r="H81" s="438"/>
      <c r="I81" s="282"/>
    </row>
    <row r="82" spans="4:9" ht="20.100000000000001" customHeight="1">
      <c r="D82" s="500"/>
      <c r="E82" s="425">
        <v>18</v>
      </c>
      <c r="F82" s="446" t="s">
        <v>309</v>
      </c>
      <c r="G82" s="426"/>
      <c r="H82" s="414"/>
      <c r="I82" s="282"/>
    </row>
    <row r="83" spans="4:9" ht="24.75" customHeight="1">
      <c r="E83" s="487" t="s">
        <v>369</v>
      </c>
      <c r="F83" s="625" t="s">
        <v>370</v>
      </c>
      <c r="G83" s="625"/>
      <c r="H83" s="625"/>
    </row>
  </sheetData>
  <sheetProtection password="FA9C" sheet="1" objects="1" scenarios="1" formatColumns="0" formatRows="0"/>
  <mergeCells count="3">
    <mergeCell ref="F83:H83"/>
    <mergeCell ref="E7:H7"/>
    <mergeCell ref="E8:H8"/>
  </mergeCells>
  <phoneticPr fontId="8" type="noConversion"/>
  <dataValidations count="4">
    <dataValidation type="textLength" operator="lessThanOrEqual" allowBlank="1" showInputMessage="1" showErrorMessage="1" sqref="H82">
      <formula1>300</formula1>
    </dataValidation>
    <dataValidation type="decimal" allowBlank="1" showInputMessage="1" showErrorMessage="1" error="Значение должно быть действительным числом" sqref="H80 H74:H78 H60:H62 H57:H58 H17:H23 H14 H25:H51 H53:H55 H64:H72">
      <formula1>-999999999</formula1>
      <formula2>999999999999</formula2>
    </dataValidation>
    <dataValidation type="decimal" allowBlank="1" showInputMessage="1" showErrorMessage="1" sqref="H59 H73 H56 H63 H24 H15:H16">
      <formula1>-999999999</formula1>
      <formula2>999999999999</formula2>
    </dataValidation>
    <dataValidation type="decimal" allowBlank="1" showInputMessage="1" showErrorMessage="1" sqref="AQ2:AR2 AC2:AD2">
      <formula1>0</formula1>
      <formula2>9.99999999999999E+22</formula2>
    </dataValidation>
  </dataValidations>
  <hyperlinks>
    <hyperlink ref="F52" location="'ХВС показатели(подвозная)'!A1" tooltip="Добавить запись" display="Добавить запись"/>
    <hyperlink ref="F81" location="'ХВС показатели(подвозная)'!A1" tooltip="Добавить объект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227</vt:i4>
      </vt:variant>
    </vt:vector>
  </HeadingPairs>
  <TitlesOfParts>
    <vt:vector size="235" baseType="lpstr">
      <vt:lpstr>modReestrMO</vt:lpstr>
      <vt:lpstr>Инструкция</vt:lpstr>
      <vt:lpstr>Титульный</vt:lpstr>
      <vt:lpstr>ХВС показатели(питьевая)</vt:lpstr>
      <vt:lpstr>ХВС показатели (2)(питьевая)</vt:lpstr>
      <vt:lpstr>Ссылки на публикации</vt:lpstr>
      <vt:lpstr>Комментарии</vt:lpstr>
      <vt:lpstr>Проверка</vt:lpstr>
      <vt:lpstr>activity</vt:lpstr>
      <vt:lpstr>activity_zag</vt:lpstr>
      <vt:lpstr>add_COMMENTS_range</vt:lpstr>
      <vt:lpstr>add_event</vt:lpstr>
      <vt:lpstr>add_HYPERLINK_range</vt:lpstr>
      <vt:lpstr>add_index</vt:lpstr>
      <vt:lpstr>add_INDEX_2_ACQUISITION_2_range_1</vt:lpstr>
      <vt:lpstr>add_INDEX_2_ACQUISITION_range_1</vt:lpstr>
      <vt:lpstr>add_INDEX_2_RECORD_range</vt:lpstr>
      <vt:lpstr>add_INDEX_2_SUPPLIER_2_range_1</vt:lpstr>
      <vt:lpstr>add_INDEX_2_SUPPLIER_range_1</vt:lpstr>
      <vt:lpstr>add_INDEX_HVS_object_range</vt:lpstr>
      <vt:lpstr>add_INDEX_range</vt:lpstr>
      <vt:lpstr>add_INDEX_WARM_range</vt:lpstr>
      <vt:lpstr>add_MO_range</vt:lpstr>
      <vt:lpstr>add_MR_range</vt:lpstr>
      <vt:lpstr>add_source_of_funding</vt:lpstr>
      <vt:lpstr>add_source_of_funding_block</vt:lpstr>
      <vt:lpstr>addHypEvent</vt:lpstr>
      <vt:lpstr>checkCell_1</vt:lpstr>
      <vt:lpstr>checkCell_10</vt:lpstr>
      <vt:lpstr>checkCell_2</vt:lpstr>
      <vt:lpstr>checkCell_3</vt:lpstr>
      <vt:lpstr>checkCell_4</vt:lpstr>
      <vt:lpstr>checkCell_5</vt:lpstr>
      <vt:lpstr>checkCell_6</vt:lpstr>
      <vt:lpstr>checkCell_7</vt:lpstr>
      <vt:lpstr>checkCell_8</vt:lpstr>
      <vt:lpstr>checkCell_9</vt:lpstr>
      <vt:lpstr>chkGetUpdatesValue</vt:lpstr>
      <vt:lpstr>chkNoUpdatesValue</vt:lpstr>
      <vt:lpstr>comment_kind_of_goods</vt:lpstr>
      <vt:lpstr>comments_for_CRO</vt:lpstr>
      <vt:lpstr>comments_for_CRO_value</vt:lpstr>
      <vt:lpstr>Consultation_1</vt:lpstr>
      <vt:lpstr>Consultation_2</vt:lpstr>
      <vt:lpstr>costs_OPS_1</vt:lpstr>
      <vt:lpstr>costs_OPS_2</vt:lpstr>
      <vt:lpstr>costs_OPS_3</vt:lpstr>
      <vt:lpstr>costs_OPS_4</vt:lpstr>
      <vt:lpstr>costs_OPS_4_sHVS</vt:lpstr>
      <vt:lpstr>costs_PH_1</vt:lpstr>
      <vt:lpstr>costs_PH_2</vt:lpstr>
      <vt:lpstr>costs_PH_3</vt:lpstr>
      <vt:lpstr>costs_PH_4</vt:lpstr>
      <vt:lpstr>costs_PH_4_sHVS</vt:lpstr>
      <vt:lpstr>createPrintForm</vt:lpstr>
      <vt:lpstr>Date_of_publication</vt:lpstr>
      <vt:lpstr>dateEndIPR</vt:lpstr>
      <vt:lpstr>dateStartIPR</vt:lpstr>
      <vt:lpstr>DAY</vt:lpstr>
      <vt:lpstr>deleteForExceptions</vt:lpstr>
      <vt:lpstr>deleteNotForExceptions</vt:lpstr>
      <vt:lpstr>description_SKI</vt:lpstr>
      <vt:lpstr>details_of_org_address</vt:lpstr>
      <vt:lpstr>details_of_org_buhg</vt:lpstr>
      <vt:lpstr>details_of_org_etc</vt:lpstr>
      <vt:lpstr>details_of_org_main</vt:lpstr>
      <vt:lpstr>DocProp_TemplateCode</vt:lpstr>
      <vt:lpstr>DocProp_Version</vt:lpstr>
      <vt:lpstr>edit_ipr_pub</vt:lpstr>
      <vt:lpstr>edit_ipr_pub_comm</vt:lpstr>
      <vt:lpstr>edit_ipr_pub_comm_SPb</vt:lpstr>
      <vt:lpstr>edit_ipr_pub_SPb</vt:lpstr>
      <vt:lpstr>etc_kind_of_goods</vt:lpstr>
      <vt:lpstr>etUnion_index2_6_22</vt:lpstr>
      <vt:lpstr>fil</vt:lpstr>
      <vt:lpstr>fil_flag</vt:lpstr>
      <vt:lpstr>flag_ipr</vt:lpstr>
      <vt:lpstr>flag_main_template</vt:lpstr>
      <vt:lpstr>flag_publication</vt:lpstr>
      <vt:lpstr>indexPoint_repair</vt:lpstr>
      <vt:lpstr>indexPoint_repair_sHVS</vt:lpstr>
      <vt:lpstr>InfAddressInHyperlinks</vt:lpstr>
      <vt:lpstr>InfClickCmdOrganizationChoiceInTitle</vt:lpstr>
      <vt:lpstr>InfClickCmdUpdateReestrMOInTitle</vt:lpstr>
      <vt:lpstr>InfDateInTitle</vt:lpstr>
      <vt:lpstr>InfFilFlagInTitle</vt:lpstr>
      <vt:lpstr>InfKindsOfGoods</vt:lpstr>
      <vt:lpstr>InfoForMOInTitle</vt:lpstr>
      <vt:lpstr>InfoForMRInTitle</vt:lpstr>
      <vt:lpstr>Information</vt:lpstr>
      <vt:lpstr>Information_sHVS</vt:lpstr>
      <vt:lpstr>InfoTBO</vt:lpstr>
      <vt:lpstr>InfPeriodInTitle</vt:lpstr>
      <vt:lpstr>InfPointInIndex2</vt:lpstr>
      <vt:lpstr>InfSKIInTitle</vt:lpstr>
      <vt:lpstr>InfSKINumberInTitle</vt:lpstr>
      <vt:lpstr>InfSourcePublicationOnTitle</vt:lpstr>
      <vt:lpstr>InfStrPublication</vt:lpstr>
      <vt:lpstr>inn</vt:lpstr>
      <vt:lpstr>inn_zag</vt:lpstr>
      <vt:lpstr>InstrBlock_1</vt:lpstr>
      <vt:lpstr>InstrBlock_2</vt:lpstr>
      <vt:lpstr>InstrBlock_3</vt:lpstr>
      <vt:lpstr>InstrBlock_4</vt:lpstr>
      <vt:lpstr>InstrBlock_5</vt:lpstr>
      <vt:lpstr>InstrBlock_6</vt:lpstr>
      <vt:lpstr>InstrBlock_7</vt:lpstr>
      <vt:lpstr>InstrBlock_8</vt:lpstr>
      <vt:lpstr>InstrBlock_9</vt:lpstr>
      <vt:lpstr>InstrTitle_1</vt:lpstr>
      <vt:lpstr>InstrTitle_2</vt:lpstr>
      <vt:lpstr>InstrTitle_3</vt:lpstr>
      <vt:lpstr>InstrTitle_4</vt:lpstr>
      <vt:lpstr>InstrTitle_5</vt:lpstr>
      <vt:lpstr>InstrTitle_6</vt:lpstr>
      <vt:lpstr>InstrTitle_7</vt:lpstr>
      <vt:lpstr>InstrTitle_8</vt:lpstr>
      <vt:lpstr>InstrTitle_9</vt:lpstr>
      <vt:lpstr>inv_ch5_6_8</vt:lpstr>
      <vt:lpstr>ipr_pub</vt:lpstr>
      <vt:lpstr>ipr_pub_comm</vt:lpstr>
      <vt:lpstr>iprSource5</vt:lpstr>
      <vt:lpstr>iprSource6</vt:lpstr>
      <vt:lpstr>kind_of_activity</vt:lpstr>
      <vt:lpstr>kind_of_activity_HVS</vt:lpstr>
      <vt:lpstr>kind_of_activity_VO</vt:lpstr>
      <vt:lpstr>kind_of_activity_WARM</vt:lpstr>
      <vt:lpstr>kind_of_fuels</vt:lpstr>
      <vt:lpstr>kind_of_name_source</vt:lpstr>
      <vt:lpstr>kind_of_NDS</vt:lpstr>
      <vt:lpstr>kind_of_purchase_method</vt:lpstr>
      <vt:lpstr>kind_of_tariff_unit</vt:lpstr>
      <vt:lpstr>kinds_of_goods_osHVS</vt:lpstr>
      <vt:lpstr>kpp</vt:lpstr>
      <vt:lpstr>kpp_zag</vt:lpstr>
      <vt:lpstr>kvartal</vt:lpstr>
      <vt:lpstr>LIST_MR_MO_OKTMO</vt:lpstr>
      <vt:lpstr>list_units</vt:lpstr>
      <vt:lpstr>logic</vt:lpstr>
      <vt:lpstr>main_kinds_of_goods</vt:lpstr>
      <vt:lpstr>mo_check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MO_LIST_4</vt:lpstr>
      <vt:lpstr>MO_LIST_5</vt:lpstr>
      <vt:lpstr>MO_LIST_6</vt:lpstr>
      <vt:lpstr>MO_LIST_7</vt:lpstr>
      <vt:lpstr>MO_LIST_8</vt:lpstr>
      <vt:lpstr>MO_LIST_9</vt:lpstr>
      <vt:lpstr>mo_zag</vt:lpstr>
      <vt:lpstr>money</vt:lpstr>
      <vt:lpstr>MONTH</vt:lpstr>
      <vt:lpstr>MONTH_CH</vt:lpstr>
      <vt:lpstr>mr_check</vt:lpstr>
      <vt:lpstr>MR_LIST</vt:lpstr>
      <vt:lpstr>mr_zag</vt:lpstr>
      <vt:lpstr>nameSource_strPublication_1</vt:lpstr>
      <vt:lpstr>nameSource_strPublication_2</vt:lpstr>
      <vt:lpstr>nameSource_strPublication_3</vt:lpstr>
      <vt:lpstr>nameSource_strPublication_4</vt:lpstr>
      <vt:lpstr>nameSource_strPublication_5</vt:lpstr>
      <vt:lpstr>nameSource_strPublication_6</vt:lpstr>
      <vt:lpstr>nameSource_strPublication_7</vt:lpstr>
      <vt:lpstr>nameSource_strPublication_8</vt:lpstr>
      <vt:lpstr>NDS</vt:lpstr>
      <vt:lpstr>objective_of_IPR</vt:lpstr>
      <vt:lpstr>oktmo_check</vt:lpstr>
      <vt:lpstr>org</vt:lpstr>
      <vt:lpstr>org_zag</vt:lpstr>
      <vt:lpstr>p7_add_6_22</vt:lpstr>
      <vt:lpstr>p7_main_6_22</vt:lpstr>
      <vt:lpstr>p7x_add_6_22</vt:lpstr>
      <vt:lpstr>p7x_main_6_22</vt:lpstr>
      <vt:lpstr>pointTwo08</vt:lpstr>
      <vt:lpstr>pointTwo12</vt:lpstr>
      <vt:lpstr>pointTwo13</vt:lpstr>
      <vt:lpstr>pointTwo14</vt:lpstr>
      <vt:lpstr>ps_geo</vt:lpstr>
      <vt:lpstr>ps_p</vt:lpstr>
      <vt:lpstr>ps_psr</vt:lpstr>
      <vt:lpstr>ps_sr</vt:lpstr>
      <vt:lpstr>ps_ssh</vt:lpstr>
      <vt:lpstr>ps_ti</vt:lpstr>
      <vt:lpstr>ps_tsh</vt:lpstr>
      <vt:lpstr>ps_z</vt:lpstr>
      <vt:lpstr>REGION</vt:lpstr>
      <vt:lpstr>region_exception</vt:lpstr>
      <vt:lpstr>region_name</vt:lpstr>
      <vt:lpstr>responsible_FIO</vt:lpstr>
      <vt:lpstr>responsible_post</vt:lpstr>
      <vt:lpstr>revenue_from_activity_80_pub_comm</vt:lpstr>
      <vt:lpstr>rngSheetHyp_dsTBO</vt:lpstr>
      <vt:lpstr>share_of_costs08</vt:lpstr>
      <vt:lpstr>share_of_costs12</vt:lpstr>
      <vt:lpstr>share_of_costs13</vt:lpstr>
      <vt:lpstr>share_of_costs14</vt:lpstr>
      <vt:lpstr>sheetMain03_dsTBO</vt:lpstr>
      <vt:lpstr>sheetMain06</vt:lpstr>
      <vt:lpstr>sheetMain06_sHVS</vt:lpstr>
      <vt:lpstr>sheetMain07</vt:lpstr>
      <vt:lpstr>sheetMain07_sHVS</vt:lpstr>
      <vt:lpstr>SKI</vt:lpstr>
      <vt:lpstr>SKI_all_dsTBO</vt:lpstr>
      <vt:lpstr>SKI_number</vt:lpstr>
      <vt:lpstr>source_of_funding</vt:lpstr>
      <vt:lpstr>strPublication</vt:lpstr>
      <vt:lpstr>TSphere</vt:lpstr>
      <vt:lpstr>TSphere_full</vt:lpstr>
      <vt:lpstr>TSphere_trans</vt:lpstr>
      <vt:lpstr>Website_address_internet</vt:lpstr>
      <vt:lpstr>XML_MR_MO_OKTMO_LIST_TAG_NAMES</vt:lpstr>
      <vt:lpstr>XML_ORG_LIST_TAG_NAMES</vt:lpstr>
      <vt:lpstr>YEAR</vt:lpstr>
      <vt:lpstr>'ХВС показатели(питьевая)'!Область_печати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холодного водоснабжения (тарифное решение)</dc:title>
  <dc:subject>Показатели, подлежащие раскрытию в сфере холодного водоснабжения (тарифное решение)</dc:subject>
  <dc:creator>--</dc:creator>
  <cp:lastModifiedBy>Яшунина Татьяна Николаевна</cp:lastModifiedBy>
  <cp:lastPrinted>2017-05-23T09:15:09Z</cp:lastPrinted>
  <dcterms:created xsi:type="dcterms:W3CDTF">2004-05-21T07:18:45Z</dcterms:created>
  <dcterms:modified xsi:type="dcterms:W3CDTF">2017-05-23T10:49:45Z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MSEM">
    <vt:bool>true</vt:bool>
  </property>
  <property fmtid="{D5CDD505-2E9C-101B-9397-08002B2CF9AE}" pid="3" name="EditTemplate">
    <vt:bool>true</vt:bool>
  </property>
  <property fmtid="{D5CDD505-2E9C-101B-9397-08002B2CF9AE}" pid="4" name="Version">
    <vt:lpwstr>JKH.OPEN.INFO.TARIFF.HVS</vt:lpwstr>
  </property>
  <property fmtid="{D5CDD505-2E9C-101B-9397-08002B2CF9AE}" pid="5" name="UserComments">
    <vt:lpwstr/>
  </property>
  <property fmtid="{D5CDD505-2E9C-101B-9397-08002B2CF9AE}" pid="6" name="PeriodLength">
    <vt:lpwstr/>
  </property>
  <property fmtid="{D5CDD505-2E9C-101B-9397-08002B2CF9AE}" pid="7" name="XsltDocFilePath">
    <vt:lpwstr/>
  </property>
  <property fmtid="{D5CDD505-2E9C-101B-9397-08002B2CF9AE}" pid="8" name="XslViewFilePath">
    <vt:lpwstr/>
  </property>
  <property fmtid="{D5CDD505-2E9C-101B-9397-08002B2CF9AE}" pid="9" name="RootDocFilePath">
    <vt:lpwstr/>
  </property>
  <property fmtid="{D5CDD505-2E9C-101B-9397-08002B2CF9AE}" pid="10" name="HtmlTempFilePath">
    <vt:lpwstr/>
  </property>
  <property fmtid="{D5CDD505-2E9C-101B-9397-08002B2CF9AE}" pid="11" name="Validate">
    <vt:lpwstr>#REFERENCEDDATA#\GRESv.xsl</vt:lpwstr>
  </property>
  <property fmtid="{D5CDD505-2E9C-101B-9397-08002B2CF9AE}" pid="12" name="entityid">
    <vt:lpwstr/>
  </property>
  <property fmtid="{D5CDD505-2E9C-101B-9397-08002B2CF9AE}" pid="13" name="keywords">
    <vt:lpwstr/>
  </property>
  <property fmtid="{D5CDD505-2E9C-101B-9397-08002B2CF9AE}" pid="14" name="Status">
    <vt:lpwstr>2</vt:lpwstr>
  </property>
  <property fmtid="{D5CDD505-2E9C-101B-9397-08002B2CF9AE}" pid="15" name="Period">
    <vt:lpwstr>2007</vt:lpwstr>
  </property>
  <property fmtid="{D5CDD505-2E9C-101B-9397-08002B2CF9AE}" pid="16" name="PROP1">
    <vt:lpwstr>1</vt:lpwstr>
  </property>
  <property fmtid="{D5CDD505-2E9C-101B-9397-08002B2CF9AE}" pid="17" name="PROP2">
    <vt:lpwstr>5</vt:lpwstr>
  </property>
  <property fmtid="{D5CDD505-2E9C-101B-9397-08002B2CF9AE}" pid="18" name="CurrentVersion">
    <vt:lpwstr>5.0.2</vt:lpwstr>
  </property>
  <property fmtid="{D5CDD505-2E9C-101B-9397-08002B2CF9AE}" pid="19" name="XMLTempFilePath">
    <vt:lpwstr/>
  </property>
  <property fmtid="{D5CDD505-2E9C-101B-9397-08002B2CF9AE}" pid="20" name="TemplateOperationMode">
    <vt:i4>3</vt:i4>
  </property>
  <property fmtid="{D5CDD505-2E9C-101B-9397-08002B2CF9AE}" pid="21" name="Periodicity">
    <vt:lpwstr>YEAR</vt:lpwstr>
  </property>
  <property fmtid="{D5CDD505-2E9C-101B-9397-08002B2CF9AE}" pid="22" name="TypePlanning">
    <vt:lpwstr>PLAN</vt:lpwstr>
  </property>
  <property fmtid="{D5CDD505-2E9C-101B-9397-08002B2CF9AE}" pid="23" name="ProtectBook">
    <vt:i4>0</vt:i4>
  </property>
</Properties>
</file>