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firstSheet="13" activeTab="17"/>
  </bookViews>
  <sheets>
    <sheet name="на 20.12.10г." sheetId="1" state="hidden" r:id="rId1"/>
    <sheet name="на 27.12.10г." sheetId="2" state="hidden" r:id="rId2"/>
    <sheet name="на 11.01.11г." sheetId="3" state="hidden" r:id="rId3"/>
    <sheet name="на 17.01.11г." sheetId="4" state="hidden" r:id="rId4"/>
    <sheet name="на 24.01.11г." sheetId="5" state="hidden" r:id="rId5"/>
    <sheet name="на 31.01.11г." sheetId="6" state="hidden" r:id="rId6"/>
    <sheet name="на 07.02.11г." sheetId="7" state="hidden" r:id="rId7"/>
    <sheet name="на 14.02.11г." sheetId="8" state="hidden" r:id="rId8"/>
    <sheet name="на 21.02.11г." sheetId="9" state="hidden" r:id="rId9"/>
    <sheet name="на 14.03.11г." sheetId="10" state="hidden" r:id="rId10"/>
    <sheet name="на 28.03.11г." sheetId="11" state="hidden" r:id="rId11"/>
    <sheet name="на 04.04.11г." sheetId="12" state="hidden" r:id="rId12"/>
    <sheet name="на 11.04.11г." sheetId="13" state="hidden" r:id="rId13"/>
    <sheet name="Серов" sheetId="14" r:id="rId14"/>
    <sheet name="Ставрополь" sheetId="15" r:id="rId15"/>
    <sheet name="Сургут" sheetId="16" r:id="rId16"/>
    <sheet name="Псков" sheetId="17" r:id="rId17"/>
    <sheet name="Троицк" sheetId="18" r:id="rId18"/>
  </sheets>
  <definedNames>
    <definedName name="_xlnm.Print_Area" localSheetId="2">'на 11.01.11г.'!$A$1:$N$9</definedName>
  </definedNames>
  <calcPr fullCalcOnLoad="1"/>
</workbook>
</file>

<file path=xl/sharedStrings.xml><?xml version="1.0" encoding="utf-8"?>
<sst xmlns="http://schemas.openxmlformats.org/spreadsheetml/2006/main" count="300" uniqueCount="81">
  <si>
    <t>Газ</t>
  </si>
  <si>
    <t>Дополнительный</t>
  </si>
  <si>
    <t>% выполнения поставки</t>
  </si>
  <si>
    <t>Отклонение часового расхода</t>
  </si>
  <si>
    <t>План на месяц (млн.м3)</t>
  </si>
  <si>
    <t>Фактически получено (млн.м3)</t>
  </si>
  <si>
    <t>Плановый часовой расход газа (тыс.м3/час.)</t>
  </si>
  <si>
    <t>Фактический часовой расход газа (тыс.м3/час.)</t>
  </si>
  <si>
    <t>Остаток поставки до конца месяца (млн.м3)</t>
  </si>
  <si>
    <t>Итого</t>
  </si>
  <si>
    <t>Задолжность всего  (млн.руб.)</t>
  </si>
  <si>
    <t>В том числе текущая (млн.руб.)</t>
  </si>
  <si>
    <t>В том числе просроченная (млн.руб.)</t>
  </si>
  <si>
    <t>Сургутская ГРЭС-1</t>
  </si>
  <si>
    <t>Коммерческий</t>
  </si>
  <si>
    <t>Справка по поставкам топлива на филиалы ОАО "ОГК-2" по состостоянию на 00 часов 00 минут _20__декабря 2010 года</t>
  </si>
  <si>
    <t>Справка по поставкам топлива на филиалы ОАО "ОГК-2" по состостоянию на 00 часов 00 минут _27__декабря 2010 года</t>
  </si>
  <si>
    <t>Справка по поставкам топлива на филиалы ОАО "ОГК-2" по состостоянию на 00 часов 00 минут _10__января 2011 года</t>
  </si>
  <si>
    <t>~ 202.495*</t>
  </si>
  <si>
    <t xml:space="preserve">* задолженность определена по предварительным данным. Акты за декабрь 2010 года от ЗАО "Газпром межрегионгаз Север" до настоящего времени не получены.   </t>
  </si>
  <si>
    <t>Справка по поставкам топлива на филиалы ОАО "ОГК-2" по состостоянию на 00 часов 00 минут _17__января 2011 года</t>
  </si>
  <si>
    <t>Справка по поставкам топлива на филиалы ОАО "ОГК-2" по состостоянию на 00 часов 00 минут _24__января 2011 года</t>
  </si>
  <si>
    <t>Справка по поставкам топлива на филиалы ОАО "ОГК-2" по состостоянию на 00 часов 00 минут _31__января 2011 года</t>
  </si>
  <si>
    <t>Справка по поставкам топлива на филиалы ОАО "ОГК-2" по состостоянию на 00 часов 00 минут _07__февраля 2011 года</t>
  </si>
  <si>
    <t>Справка по поставкам топлива на филиалы ОАО "ОГК-2" по состостоянию на 00 часов 00 минут _14__февраля 2011 года</t>
  </si>
  <si>
    <t>Справка по поставкам топлива на филиалы ОАО "ОГК-2" по состостоянию на 00 часов 00 минут _21__февраля 2011 года</t>
  </si>
  <si>
    <t>Справка по поставкам топлива на филиалы ОАО "ОГК-2" по состостоянию на 00 часов 00 минут _14__марта 2011 года</t>
  </si>
  <si>
    <t>Справка по поставкам топлива на филиалы ОАО "ОГК-2" по состостоянию на 00 часов 00 минут _28__марта 2011 года</t>
  </si>
  <si>
    <t>Справка по поставкам топлива на филиалы ОАО "ОГК-2" по состостоянию на 00 часов 00 минут _04__апреля 2011 года</t>
  </si>
  <si>
    <t>Справка по поставкам топлива на филиалы ОАО "ОГК-2" по состостоянию на 00 часов 00 минут _11__апреля 2011 года</t>
  </si>
  <si>
    <t>Поставщик</t>
  </si>
  <si>
    <t xml:space="preserve">Основное и резервное топливо: </t>
  </si>
  <si>
    <t xml:space="preserve">Аварийное топливо: </t>
  </si>
  <si>
    <t>Характеристика топлива</t>
  </si>
  <si>
    <t>основное и резервное топливо</t>
  </si>
  <si>
    <t>аварийное топливо</t>
  </si>
  <si>
    <t>Текущий поставщик отсутствует</t>
  </si>
  <si>
    <t>Проектные данные</t>
  </si>
  <si>
    <t>Таблица 1</t>
  </si>
  <si>
    <t>Таблица 2</t>
  </si>
  <si>
    <t>Данные по фактическому использованию</t>
  </si>
  <si>
    <t>Справка об используемом топливе в филиале ОАО "ОГК-2"- Псковская ГРЭС</t>
  </si>
  <si>
    <t>ООО "Газпром межрегионгаз Псков"</t>
  </si>
  <si>
    <t>мазут топочный</t>
  </si>
  <si>
    <t xml:space="preserve">газ природный; ГОСТ 5542-87 «Газы горючие природные для промышленного и коммунально-бытового назначения». </t>
  </si>
  <si>
    <t xml:space="preserve">мазут топочный </t>
  </si>
  <si>
    <t>Проектное: основной вид топлива - торф, резервное - природный газ. Фактическое - природный газ.</t>
  </si>
  <si>
    <t>Справка об используемом топливе в филиале ОАО "ОГК-2"- Серовская ГРЭС</t>
  </si>
  <si>
    <t>экибастузкий уголь , природный  газ Игримского месторождения</t>
  </si>
  <si>
    <t xml:space="preserve">Растопочное топливо: </t>
  </si>
  <si>
    <t>мазут топочный  М-100</t>
  </si>
  <si>
    <t>ЗАО "Уралсевергаз"</t>
  </si>
  <si>
    <t>природный газ Тюменских местрождений.Низшая теплота сгорания - 7900ккакл/кг.</t>
  </si>
  <si>
    <t>ООО "Ресурсэнергоуголь"</t>
  </si>
  <si>
    <t>уголь марки КСН-300 Экибастузского каменноугольного месторождения.Основные характеристики: низшая теплота сгорания - 4000 ккал/кг; зольность -40%; влага-5.5%;калорийность -4000 ккл/кг</t>
  </si>
  <si>
    <t>Растопочное топливо</t>
  </si>
  <si>
    <t>Мазут топочный  М-100. Низшая теплота сгорания - 9675 ккал/кг.</t>
  </si>
  <si>
    <t>Справка об используемом топливе в филиале ОАО "ОГК-2"- Ставропольская ГРЭС-1</t>
  </si>
  <si>
    <t>Основное топливо</t>
  </si>
  <si>
    <t xml:space="preserve">природный газ, </t>
  </si>
  <si>
    <t>Резервное топливо</t>
  </si>
  <si>
    <t>топочный мазут марки М-100 и М-40</t>
  </si>
  <si>
    <t>ООО "Ставропольрегионгаз"</t>
  </si>
  <si>
    <t xml:space="preserve">природный горючий газ ; горючий природный сухой отбензиненный газ </t>
  </si>
  <si>
    <t>Поставщик не определен</t>
  </si>
  <si>
    <t>топочный мазут М-100 и М-40</t>
  </si>
  <si>
    <t>Справка об используемом топливе в филиале ОАО "ОГК-2"- Сургутская ГРЭС-1</t>
  </si>
  <si>
    <t>попутный нефтяной газ с нефтяных месторождений севера Тюменской области, природный газ</t>
  </si>
  <si>
    <t>топочный мазут, газотурбинное топливо</t>
  </si>
  <si>
    <t>ЗАО "Газпром межрегионгаз Север</t>
  </si>
  <si>
    <t xml:space="preserve">природный горючий газ ОКП-02 7111; горючий природный сухой отбензиненный газ ОКП-02 7152 0 </t>
  </si>
  <si>
    <t>ОАО "Сургутнефтегаз"</t>
  </si>
  <si>
    <t>сухой, компримированный, отбензиненный газ от ГПЗ ОАО "Сургутнефтегаз" (переработанный попутный газ нефтяных месторождений, принадлежащих ОАО "Сургутнефтегаз")</t>
  </si>
  <si>
    <t>газотурбинное топливо</t>
  </si>
  <si>
    <t>Справка об используемом топливе в филиале ОАО "ОГК-2"- Троицкая ГРЭС</t>
  </si>
  <si>
    <t>Проектное: основной вид топлива - уголь, резервное - уголь. Фактическое - уголь.</t>
  </si>
  <si>
    <t>ООО ФПК "МИБ-ОЙЛ"</t>
  </si>
  <si>
    <t>ООО "Ресурсэнергоуголь",                                        ООО "Энерго - Импульс"</t>
  </si>
  <si>
    <t>растопочное топливо</t>
  </si>
  <si>
    <t>Мазут топочный Марки М-100 (Сера - 2,2%, Вода - 1%)</t>
  </si>
  <si>
    <t>Уголь каменный экибастузского бассейна для энергетических и технологических целей марки КСН -0300 с качественными характеристиками , соответствубщими Государственному стандарту Ресупблики Казахстан СТ РК 1383-2005 (Зола - 42,2%, Влага - 4%, Теплота сгорания - 4060)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</si>
</sst>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00"/>
  </numFmts>
  <fonts count="45"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28"/>
      <name val="Times New Roman"/>
      <family val="1"/>
    </font>
    <font>
      <sz val="8"/>
      <name val="Arial Cyr"/>
      <family val="0"/>
    </font>
    <font>
      <b/>
      <u val="single"/>
      <sz val="36"/>
      <name val="Times New Roman"/>
      <family val="1"/>
    </font>
    <font>
      <b/>
      <u val="single"/>
      <sz val="22"/>
      <name val="Times New Roman"/>
      <family val="1"/>
    </font>
    <font>
      <b/>
      <u val="single"/>
      <sz val="20"/>
      <name val="Times New Roman"/>
      <family val="1"/>
    </font>
    <font>
      <sz val="20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3" fontId="1" fillId="0" borderId="14" xfId="58" applyFont="1" applyBorder="1" applyAlignment="1">
      <alignment horizontal="center" vertical="center" wrapText="1"/>
    </xf>
    <xf numFmtId="43" fontId="1" fillId="0" borderId="22" xfId="58" applyFont="1" applyBorder="1" applyAlignment="1">
      <alignment horizontal="center" vertical="center" wrapText="1"/>
    </xf>
    <xf numFmtId="43" fontId="1" fillId="0" borderId="20" xfId="58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170" fontId="1" fillId="0" borderId="14" xfId="0" applyNumberFormat="1" applyFont="1" applyBorder="1" applyAlignment="1">
      <alignment horizontal="center" vertical="center" wrapText="1"/>
    </xf>
    <xf numFmtId="170" fontId="1" fillId="0" borderId="23" xfId="0" applyNumberFormat="1" applyFont="1" applyBorder="1" applyAlignment="1">
      <alignment horizontal="center" vertical="center" wrapText="1"/>
    </xf>
    <xf numFmtId="10" fontId="1" fillId="0" borderId="20" xfId="0" applyNumberFormat="1" applyFont="1" applyBorder="1" applyAlignment="1">
      <alignment horizontal="center" vertical="center" wrapText="1"/>
    </xf>
    <xf numFmtId="170" fontId="1" fillId="0" borderId="18" xfId="0" applyNumberFormat="1" applyFont="1" applyBorder="1" applyAlignment="1">
      <alignment horizontal="center" vertical="center" wrapText="1"/>
    </xf>
    <xf numFmtId="10" fontId="1" fillId="0" borderId="18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168" fontId="1" fillId="0" borderId="20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170" fontId="1" fillId="0" borderId="20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0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0" fontId="1" fillId="0" borderId="18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70" fontId="1" fillId="0" borderId="14" xfId="0" applyNumberFormat="1" applyFont="1" applyBorder="1" applyAlignment="1">
      <alignment horizontal="center" vertical="center" wrapText="1"/>
    </xf>
    <xf numFmtId="170" fontId="1" fillId="0" borderId="23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170" fontId="1" fillId="0" borderId="20" xfId="0" applyNumberFormat="1" applyFont="1" applyBorder="1" applyAlignment="1">
      <alignment horizontal="center" vertical="center" wrapText="1"/>
    </xf>
    <xf numFmtId="10" fontId="1" fillId="0" borderId="22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right" vertical="center" wrapText="1"/>
    </xf>
    <xf numFmtId="0" fontId="10" fillId="0" borderId="32" xfId="0" applyFont="1" applyBorder="1" applyAlignment="1">
      <alignment horizontal="right" vertical="center" wrapText="1"/>
    </xf>
    <xf numFmtId="0" fontId="10" fillId="0" borderId="33" xfId="0" applyFont="1" applyBorder="1" applyAlignment="1">
      <alignment horizontal="right" vertical="center" wrapText="1"/>
    </xf>
    <xf numFmtId="0" fontId="10" fillId="0" borderId="3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left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170" fontId="2" fillId="0" borderId="14" xfId="0" applyNumberFormat="1" applyFont="1" applyBorder="1" applyAlignment="1">
      <alignment horizontal="left" vertical="center" wrapText="1"/>
    </xf>
    <xf numFmtId="170" fontId="2" fillId="0" borderId="37" xfId="0" applyNumberFormat="1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170" fontId="2" fillId="0" borderId="38" xfId="0" applyNumberFormat="1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70" fontId="2" fillId="0" borderId="30" xfId="0" applyNumberFormat="1" applyFont="1" applyBorder="1" applyAlignment="1">
      <alignment horizontal="left" vertical="center" wrapText="1"/>
    </xf>
    <xf numFmtId="170" fontId="2" fillId="0" borderId="24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="60" zoomScalePageLayoutView="0" workbookViewId="0" topLeftCell="A1">
      <selection activeCell="A25" sqref="A25"/>
    </sheetView>
  </sheetViews>
  <sheetFormatPr defaultColWidth="9.00390625" defaultRowHeight="12.75"/>
  <cols>
    <col min="1" max="1" width="32.00390625" style="0" customWidth="1"/>
    <col min="2" max="2" width="14.00390625" style="0" customWidth="1"/>
    <col min="3" max="3" width="15.00390625" style="0" customWidth="1"/>
    <col min="4" max="4" width="17.375" style="0" customWidth="1"/>
    <col min="5" max="5" width="21.25390625" style="0" customWidth="1"/>
    <col min="6" max="6" width="22.25390625" style="0" customWidth="1"/>
    <col min="7" max="7" width="16.125" style="0" customWidth="1"/>
    <col min="8" max="8" width="22.25390625" style="0" customWidth="1"/>
    <col min="9" max="9" width="20.375" style="0" customWidth="1"/>
    <col min="10" max="10" width="20.625" style="0" customWidth="1"/>
    <col min="11" max="12" width="18.00390625" style="0" customWidth="1"/>
    <col min="13" max="13" width="15.125" style="0" customWidth="1"/>
    <col min="14" max="14" width="20.00390625" style="0" customWidth="1"/>
  </cols>
  <sheetData>
    <row r="1" spans="1:14" ht="27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6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45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27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92.25" customHeight="1" thickBot="1">
      <c r="A5" s="2" t="s">
        <v>0</v>
      </c>
      <c r="B5" s="45" t="s">
        <v>4</v>
      </c>
      <c r="C5" s="46"/>
      <c r="D5" s="3" t="s">
        <v>5</v>
      </c>
      <c r="E5" s="45" t="s">
        <v>2</v>
      </c>
      <c r="F5" s="46"/>
      <c r="G5" s="3" t="s">
        <v>8</v>
      </c>
      <c r="H5" s="3" t="s">
        <v>6</v>
      </c>
      <c r="I5" s="3" t="s">
        <v>7</v>
      </c>
      <c r="J5" s="3" t="s">
        <v>3</v>
      </c>
      <c r="K5" s="45" t="s">
        <v>10</v>
      </c>
      <c r="L5" s="46"/>
      <c r="M5" s="3" t="s">
        <v>11</v>
      </c>
      <c r="N5" s="4" t="s">
        <v>12</v>
      </c>
    </row>
    <row r="6" spans="1:14" ht="26.25" thickBot="1">
      <c r="A6" s="5" t="s">
        <v>14</v>
      </c>
      <c r="B6" s="47">
        <v>106</v>
      </c>
      <c r="C6" s="47"/>
      <c r="D6" s="21">
        <v>66.206</v>
      </c>
      <c r="E6" s="39">
        <f>D6/B6</f>
        <v>0.6245849056603774</v>
      </c>
      <c r="F6" s="39"/>
      <c r="G6" s="6">
        <f>B6-D6</f>
        <v>39.794</v>
      </c>
      <c r="H6" s="17">
        <f>B6/31*1000</f>
        <v>3419.3548387096776</v>
      </c>
      <c r="I6" s="17">
        <v>3310.3</v>
      </c>
      <c r="J6" s="20">
        <f>I6/H6</f>
        <v>0.9681066037735849</v>
      </c>
      <c r="K6" s="37">
        <v>32.44</v>
      </c>
      <c r="L6" s="37"/>
      <c r="M6" s="6">
        <v>32.44</v>
      </c>
      <c r="N6" s="7"/>
    </row>
    <row r="7" spans="1:14" ht="60" customHeight="1" thickBot="1">
      <c r="A7" s="8" t="s">
        <v>1</v>
      </c>
      <c r="B7" s="48">
        <v>486.2</v>
      </c>
      <c r="C7" s="48"/>
      <c r="D7" s="22">
        <v>283.655</v>
      </c>
      <c r="E7" s="39">
        <f>D7/B7</f>
        <v>0.5834121760592348</v>
      </c>
      <c r="F7" s="39"/>
      <c r="G7" s="15">
        <f>B7-D7</f>
        <v>202.54500000000002</v>
      </c>
      <c r="H7" s="18">
        <f>B7/31*1000</f>
        <v>15683.870967741936</v>
      </c>
      <c r="I7" s="19">
        <v>14182.75</v>
      </c>
      <c r="J7" s="23">
        <f>I7/H7</f>
        <v>0.904288872891814</v>
      </c>
      <c r="K7" s="38">
        <v>142.513</v>
      </c>
      <c r="L7" s="38"/>
      <c r="M7" s="15">
        <v>142.513</v>
      </c>
      <c r="N7" s="16"/>
    </row>
    <row r="8" spans="1:14" ht="26.25" thickBot="1">
      <c r="A8" s="9" t="s">
        <v>9</v>
      </c>
      <c r="B8" s="42">
        <f>SUM(B6:C7)</f>
        <v>592.2</v>
      </c>
      <c r="C8" s="43"/>
      <c r="D8" s="24">
        <f>SUM(D6:D7)</f>
        <v>349.861</v>
      </c>
      <c r="E8" s="44">
        <f>D8/B8</f>
        <v>0.5907818304626815</v>
      </c>
      <c r="F8" s="44"/>
      <c r="G8" s="10">
        <f>SUM(G6:G7)</f>
        <v>242.339</v>
      </c>
      <c r="H8" s="24">
        <f>SUM(H6:H7)</f>
        <v>19103.225806451614</v>
      </c>
      <c r="I8" s="24">
        <f>SUM(I6:I7)</f>
        <v>17493.05</v>
      </c>
      <c r="J8" s="25">
        <f>I8/H8</f>
        <v>0.9157118372171563</v>
      </c>
      <c r="K8" s="43">
        <f>SUM(K6:L7)</f>
        <v>174.953</v>
      </c>
      <c r="L8" s="43"/>
      <c r="M8" s="10">
        <f>SUM(M6:M7)</f>
        <v>174.953</v>
      </c>
      <c r="N8" s="11"/>
    </row>
    <row r="9" spans="1:14" ht="25.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="14" customFormat="1" ht="25.5" customHeight="1"/>
    <row r="11" s="14" customFormat="1" ht="120" customHeight="1"/>
    <row r="12" s="14" customFormat="1" ht="63" customHeight="1"/>
  </sheetData>
  <sheetProtection/>
  <mergeCells count="14">
    <mergeCell ref="B8:C8"/>
    <mergeCell ref="E8:F8"/>
    <mergeCell ref="K8:L8"/>
    <mergeCell ref="B5:C5"/>
    <mergeCell ref="B6:C6"/>
    <mergeCell ref="B7:C7"/>
    <mergeCell ref="E5:F5"/>
    <mergeCell ref="K5:L5"/>
    <mergeCell ref="K6:L6"/>
    <mergeCell ref="K7:L7"/>
    <mergeCell ref="E6:F6"/>
    <mergeCell ref="A3:N3"/>
    <mergeCell ref="A1:N1"/>
    <mergeCell ref="E7:F7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zoomScale="60" zoomScaleNormal="60" zoomScalePageLayoutView="0" workbookViewId="0" topLeftCell="A1">
      <selection activeCell="A31" sqref="A30:A31"/>
    </sheetView>
  </sheetViews>
  <sheetFormatPr defaultColWidth="9.00390625" defaultRowHeight="12.75"/>
  <cols>
    <col min="1" max="1" width="32.00390625" style="0" customWidth="1"/>
    <col min="2" max="2" width="14.00390625" style="0" customWidth="1"/>
    <col min="3" max="3" width="15.00390625" style="0" customWidth="1"/>
    <col min="4" max="4" width="17.375" style="0" customWidth="1"/>
    <col min="5" max="5" width="21.25390625" style="0" customWidth="1"/>
    <col min="6" max="6" width="22.25390625" style="0" customWidth="1"/>
    <col min="7" max="7" width="16.125" style="0" customWidth="1"/>
    <col min="8" max="8" width="22.25390625" style="0" customWidth="1"/>
    <col min="9" max="9" width="20.375" style="0" customWidth="1"/>
    <col min="10" max="10" width="20.625" style="0" customWidth="1"/>
    <col min="11" max="12" width="18.00390625" style="0" customWidth="1"/>
    <col min="13" max="13" width="20.125" style="0" customWidth="1"/>
    <col min="14" max="14" width="18.125" style="0" customWidth="1"/>
  </cols>
  <sheetData>
    <row r="1" spans="1:14" ht="27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6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45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27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92.25" customHeight="1" thickBot="1">
      <c r="A5" s="2" t="s">
        <v>0</v>
      </c>
      <c r="B5" s="45" t="s">
        <v>4</v>
      </c>
      <c r="C5" s="46"/>
      <c r="D5" s="3" t="s">
        <v>5</v>
      </c>
      <c r="E5" s="45" t="s">
        <v>2</v>
      </c>
      <c r="F5" s="46"/>
      <c r="G5" s="3" t="s">
        <v>8</v>
      </c>
      <c r="H5" s="3" t="s">
        <v>6</v>
      </c>
      <c r="I5" s="3" t="s">
        <v>7</v>
      </c>
      <c r="J5" s="3" t="s">
        <v>3</v>
      </c>
      <c r="K5" s="45" t="s">
        <v>10</v>
      </c>
      <c r="L5" s="46"/>
      <c r="M5" s="31" t="s">
        <v>11</v>
      </c>
      <c r="N5" s="4" t="s">
        <v>12</v>
      </c>
    </row>
    <row r="6" spans="1:14" ht="26.25" thickBot="1">
      <c r="A6" s="5" t="s">
        <v>14</v>
      </c>
      <c r="B6" s="47">
        <v>95.484</v>
      </c>
      <c r="C6" s="47"/>
      <c r="D6" s="21">
        <v>41.633</v>
      </c>
      <c r="E6" s="39">
        <f>D6/B6</f>
        <v>0.436020694566629</v>
      </c>
      <c r="F6" s="39"/>
      <c r="G6" s="6">
        <f>B6-D6</f>
        <v>53.85099999999999</v>
      </c>
      <c r="H6" s="17">
        <f>B6/31/24*1000</f>
        <v>128.33870967741936</v>
      </c>
      <c r="I6" s="17">
        <f>D6/13/24*1000</f>
        <v>133.43910256410257</v>
      </c>
      <c r="J6" s="20">
        <f>I6/H6</f>
        <v>1.0397416562742692</v>
      </c>
      <c r="K6" s="37">
        <v>24.639</v>
      </c>
      <c r="L6" s="50"/>
      <c r="M6" s="32">
        <v>24.639</v>
      </c>
      <c r="N6" s="30"/>
    </row>
    <row r="7" spans="1:14" ht="60" customHeight="1" thickBot="1">
      <c r="A7" s="8" t="s">
        <v>1</v>
      </c>
      <c r="B7" s="48">
        <v>480.1</v>
      </c>
      <c r="C7" s="48"/>
      <c r="D7" s="22">
        <v>198.189</v>
      </c>
      <c r="E7" s="39">
        <f>D7/B7</f>
        <v>0.41280774838575296</v>
      </c>
      <c r="F7" s="39"/>
      <c r="G7" s="15">
        <f>B7-D7</f>
        <v>281.91100000000006</v>
      </c>
      <c r="H7" s="18">
        <f>B7/31/24*1000</f>
        <v>645.2956989247313</v>
      </c>
      <c r="I7" s="19">
        <f>D7/13/24*1000</f>
        <v>635.2211538461538</v>
      </c>
      <c r="J7" s="23">
        <f>I7/H7</f>
        <v>0.9843877076891031</v>
      </c>
      <c r="K7" s="38">
        <v>175.327</v>
      </c>
      <c r="L7" s="38"/>
      <c r="M7" s="29">
        <v>175.327</v>
      </c>
      <c r="N7" s="16"/>
    </row>
    <row r="8" spans="1:14" ht="26.25" thickBot="1">
      <c r="A8" s="9" t="s">
        <v>9</v>
      </c>
      <c r="B8" s="42">
        <f>SUM(B6:C7)</f>
        <v>575.5840000000001</v>
      </c>
      <c r="C8" s="43"/>
      <c r="D8" s="24">
        <f>SUM(D6:D7)</f>
        <v>239.822</v>
      </c>
      <c r="E8" s="44">
        <f>D8/B8</f>
        <v>0.4166585589592483</v>
      </c>
      <c r="F8" s="44"/>
      <c r="G8" s="10">
        <f>SUM(G6:G7)</f>
        <v>335.76200000000006</v>
      </c>
      <c r="H8" s="24">
        <f>SUM(H6:H7)</f>
        <v>773.6344086021506</v>
      </c>
      <c r="I8" s="24">
        <f>SUM(I6:I7)</f>
        <v>768.6602564102564</v>
      </c>
      <c r="J8" s="25">
        <f>I8/H8</f>
        <v>0.9935704098258997</v>
      </c>
      <c r="K8" s="43">
        <f>SUM(K6:L7)</f>
        <v>199.966</v>
      </c>
      <c r="L8" s="43"/>
      <c r="M8" s="10">
        <f>SUM(M6:M7)</f>
        <v>199.966</v>
      </c>
      <c r="N8" s="11"/>
    </row>
    <row r="9" spans="1:14" ht="48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="14" customFormat="1" ht="25.5" customHeight="1">
      <c r="D10" s="26"/>
    </row>
    <row r="11" s="14" customFormat="1" ht="120" customHeight="1">
      <c r="D11" s="26"/>
    </row>
    <row r="12" s="14" customFormat="1" ht="63" customHeight="1">
      <c r="D12" s="26"/>
    </row>
    <row r="13" ht="12.75">
      <c r="D13" s="28"/>
    </row>
  </sheetData>
  <sheetProtection/>
  <mergeCells count="15">
    <mergeCell ref="A9:N9"/>
    <mergeCell ref="B6:C6"/>
    <mergeCell ref="E6:F6"/>
    <mergeCell ref="K6:L6"/>
    <mergeCell ref="B7:C7"/>
    <mergeCell ref="E7:F7"/>
    <mergeCell ref="K7:L7"/>
    <mergeCell ref="A1:N1"/>
    <mergeCell ref="A3:N3"/>
    <mergeCell ref="B5:C5"/>
    <mergeCell ref="E5:F5"/>
    <mergeCell ref="K5:L5"/>
    <mergeCell ref="B8:C8"/>
    <mergeCell ref="E8:F8"/>
    <mergeCell ref="K8:L8"/>
  </mergeCells>
  <printOptions/>
  <pageMargins left="0.75" right="0.75" top="1" bottom="1" header="0.5" footer="0.5"/>
  <pageSetup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60" zoomScaleNormal="60" zoomScalePageLayoutView="0" workbookViewId="0" topLeftCell="A1">
      <selection activeCell="A34" sqref="A34"/>
    </sheetView>
  </sheetViews>
  <sheetFormatPr defaultColWidth="9.00390625" defaultRowHeight="12.75"/>
  <cols>
    <col min="1" max="1" width="32.00390625" style="0" customWidth="1"/>
    <col min="2" max="2" width="14.00390625" style="0" customWidth="1"/>
    <col min="3" max="3" width="15.00390625" style="0" customWidth="1"/>
    <col min="4" max="4" width="17.375" style="0" customWidth="1"/>
    <col min="5" max="5" width="21.25390625" style="0" customWidth="1"/>
    <col min="6" max="6" width="22.25390625" style="0" customWidth="1"/>
    <col min="7" max="7" width="16.125" style="0" customWidth="1"/>
    <col min="8" max="8" width="22.25390625" style="0" customWidth="1"/>
    <col min="9" max="9" width="20.375" style="0" customWidth="1"/>
    <col min="10" max="10" width="20.625" style="0" customWidth="1"/>
    <col min="11" max="12" width="18.00390625" style="0" customWidth="1"/>
    <col min="13" max="13" width="20.125" style="0" customWidth="1"/>
    <col min="14" max="14" width="18.125" style="0" customWidth="1"/>
  </cols>
  <sheetData>
    <row r="1" spans="1:14" ht="27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6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45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27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92.25" customHeight="1" thickBot="1">
      <c r="A5" s="2" t="s">
        <v>0</v>
      </c>
      <c r="B5" s="45" t="s">
        <v>4</v>
      </c>
      <c r="C5" s="46"/>
      <c r="D5" s="3" t="s">
        <v>5</v>
      </c>
      <c r="E5" s="45" t="s">
        <v>2</v>
      </c>
      <c r="F5" s="46"/>
      <c r="G5" s="3" t="s">
        <v>8</v>
      </c>
      <c r="H5" s="3" t="s">
        <v>6</v>
      </c>
      <c r="I5" s="3" t="s">
        <v>7</v>
      </c>
      <c r="J5" s="3" t="s">
        <v>3</v>
      </c>
      <c r="K5" s="45" t="s">
        <v>10</v>
      </c>
      <c r="L5" s="46"/>
      <c r="M5" s="31" t="s">
        <v>11</v>
      </c>
      <c r="N5" s="4" t="s">
        <v>12</v>
      </c>
    </row>
    <row r="6" spans="1:14" ht="26.25" thickBot="1">
      <c r="A6" s="5" t="s">
        <v>14</v>
      </c>
      <c r="B6" s="47">
        <v>95.484</v>
      </c>
      <c r="C6" s="47"/>
      <c r="D6" s="21">
        <v>84.27763</v>
      </c>
      <c r="E6" s="39">
        <f>D6/B6</f>
        <v>0.8826361484646643</v>
      </c>
      <c r="F6" s="39"/>
      <c r="G6" s="6">
        <f>B6-D6</f>
        <v>11.206369999999993</v>
      </c>
      <c r="H6" s="17">
        <f>B6/31/24*1000</f>
        <v>128.33870967741936</v>
      </c>
      <c r="I6" s="17">
        <f>D6/27/24*1000</f>
        <v>130.0580709876543</v>
      </c>
      <c r="J6" s="20">
        <f>I6/H6</f>
        <v>1.013397059348318</v>
      </c>
      <c r="K6" s="37"/>
      <c r="L6" s="50"/>
      <c r="M6" s="32"/>
      <c r="N6" s="33"/>
    </row>
    <row r="7" spans="1:14" ht="60" customHeight="1" thickBot="1">
      <c r="A7" s="8" t="s">
        <v>1</v>
      </c>
      <c r="B7" s="48">
        <v>480.1</v>
      </c>
      <c r="C7" s="48"/>
      <c r="D7" s="22">
        <v>423.936494</v>
      </c>
      <c r="E7" s="39">
        <f>D7/B7</f>
        <v>0.8830170672776504</v>
      </c>
      <c r="F7" s="39"/>
      <c r="G7" s="15">
        <f>B7-D7</f>
        <v>56.16350600000004</v>
      </c>
      <c r="H7" s="18">
        <f>B7/31/24*1000</f>
        <v>645.2956989247313</v>
      </c>
      <c r="I7" s="19">
        <f>D7/27/24*1000</f>
        <v>654.2229845679012</v>
      </c>
      <c r="J7" s="23">
        <f>I7/H7</f>
        <v>1.013834410578043</v>
      </c>
      <c r="K7" s="38"/>
      <c r="L7" s="38"/>
      <c r="M7" s="29"/>
      <c r="N7" s="16"/>
    </row>
    <row r="8" spans="1:14" ht="26.25" thickBot="1">
      <c r="A8" s="9" t="s">
        <v>9</v>
      </c>
      <c r="B8" s="42">
        <f>SUM(B6:C7)</f>
        <v>575.5840000000001</v>
      </c>
      <c r="C8" s="43"/>
      <c r="D8" s="24">
        <f>SUM(D6:D7)</f>
        <v>508.21412399999997</v>
      </c>
      <c r="E8" s="44">
        <f>D8/B8</f>
        <v>0.882953876410741</v>
      </c>
      <c r="F8" s="44"/>
      <c r="G8" s="10">
        <f>SUM(G6:G7)</f>
        <v>67.36987600000003</v>
      </c>
      <c r="H8" s="24">
        <f>SUM(H6:H7)</f>
        <v>773.6344086021506</v>
      </c>
      <c r="I8" s="24">
        <f>SUM(I6:I7)</f>
        <v>784.2810555555556</v>
      </c>
      <c r="J8" s="25">
        <f>I8/H8</f>
        <v>1.013761858101221</v>
      </c>
      <c r="K8" s="43">
        <f>SUM(K6:L7)</f>
        <v>0</v>
      </c>
      <c r="L8" s="43"/>
      <c r="M8" s="10">
        <f>SUM(M6:M7)</f>
        <v>0</v>
      </c>
      <c r="N8" s="11"/>
    </row>
    <row r="9" spans="1:14" ht="48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="14" customFormat="1" ht="25.5" customHeight="1">
      <c r="D10" s="26"/>
    </row>
    <row r="11" s="14" customFormat="1" ht="120" customHeight="1">
      <c r="D11" s="26"/>
    </row>
    <row r="12" s="14" customFormat="1" ht="63" customHeight="1">
      <c r="D12" s="26"/>
    </row>
    <row r="13" ht="12.75">
      <c r="D13" s="28"/>
    </row>
  </sheetData>
  <sheetProtection/>
  <mergeCells count="15">
    <mergeCell ref="A1:N1"/>
    <mergeCell ref="A3:N3"/>
    <mergeCell ref="B5:C5"/>
    <mergeCell ref="E5:F5"/>
    <mergeCell ref="K5:L5"/>
    <mergeCell ref="B6:C6"/>
    <mergeCell ref="E6:F6"/>
    <mergeCell ref="K6:L6"/>
    <mergeCell ref="A9:N9"/>
    <mergeCell ref="B7:C7"/>
    <mergeCell ref="E7:F7"/>
    <mergeCell ref="K7:L7"/>
    <mergeCell ref="B8:C8"/>
    <mergeCell ref="E8:F8"/>
    <mergeCell ref="K8:L8"/>
  </mergeCells>
  <printOptions/>
  <pageMargins left="0.19" right="0.17" top="1" bottom="1" header="0.5" footer="0.5"/>
  <pageSetup horizontalDpi="600" verticalDpi="6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60" zoomScaleNormal="60" zoomScalePageLayoutView="0" workbookViewId="0" topLeftCell="A1">
      <selection activeCell="D17" sqref="D17"/>
    </sheetView>
  </sheetViews>
  <sheetFormatPr defaultColWidth="9.00390625" defaultRowHeight="12.75"/>
  <cols>
    <col min="1" max="1" width="32.00390625" style="0" customWidth="1"/>
    <col min="2" max="2" width="14.00390625" style="0" customWidth="1"/>
    <col min="3" max="3" width="15.00390625" style="0" customWidth="1"/>
    <col min="4" max="4" width="17.375" style="0" customWidth="1"/>
    <col min="5" max="5" width="21.25390625" style="0" customWidth="1"/>
    <col min="6" max="6" width="22.25390625" style="0" customWidth="1"/>
    <col min="7" max="7" width="16.125" style="0" customWidth="1"/>
    <col min="8" max="8" width="22.25390625" style="0" customWidth="1"/>
    <col min="9" max="9" width="20.375" style="0" customWidth="1"/>
    <col min="10" max="10" width="20.625" style="0" customWidth="1"/>
    <col min="11" max="12" width="18.00390625" style="0" customWidth="1"/>
    <col min="13" max="13" width="20.125" style="0" customWidth="1"/>
    <col min="14" max="14" width="18.125" style="0" customWidth="1"/>
  </cols>
  <sheetData>
    <row r="1" spans="1:14" ht="27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6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45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27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92.25" customHeight="1" thickBot="1">
      <c r="A5" s="2" t="s">
        <v>0</v>
      </c>
      <c r="B5" s="45" t="s">
        <v>4</v>
      </c>
      <c r="C5" s="46"/>
      <c r="D5" s="3" t="s">
        <v>5</v>
      </c>
      <c r="E5" s="45" t="s">
        <v>2</v>
      </c>
      <c r="F5" s="46"/>
      <c r="G5" s="3" t="s">
        <v>8</v>
      </c>
      <c r="H5" s="3" t="s">
        <v>6</v>
      </c>
      <c r="I5" s="3" t="s">
        <v>7</v>
      </c>
      <c r="J5" s="3" t="s">
        <v>3</v>
      </c>
      <c r="K5" s="45" t="s">
        <v>10</v>
      </c>
      <c r="L5" s="46"/>
      <c r="M5" s="31" t="s">
        <v>11</v>
      </c>
      <c r="N5" s="4" t="s">
        <v>12</v>
      </c>
    </row>
    <row r="6" spans="1:14" ht="25.5">
      <c r="A6" s="5" t="s">
        <v>14</v>
      </c>
      <c r="B6" s="47">
        <v>213.169</v>
      </c>
      <c r="C6" s="47"/>
      <c r="D6" s="21">
        <v>19.50958</v>
      </c>
      <c r="E6" s="39">
        <f>D6/B6</f>
        <v>0.09152165652604272</v>
      </c>
      <c r="F6" s="39"/>
      <c r="G6" s="6">
        <f>B6-D6</f>
        <v>193.65942</v>
      </c>
      <c r="H6" s="17">
        <f>B6/30/24*1000</f>
        <v>296.06805555555553</v>
      </c>
      <c r="I6" s="17">
        <f>D6/3/24*1000</f>
        <v>270.96638888888884</v>
      </c>
      <c r="J6" s="20">
        <f>I6/H6</f>
        <v>0.915216565260427</v>
      </c>
      <c r="K6" s="37">
        <v>36.201</v>
      </c>
      <c r="L6" s="50"/>
      <c r="M6" s="32">
        <v>36.201</v>
      </c>
      <c r="N6" s="33"/>
    </row>
    <row r="7" spans="1:14" ht="60" customHeight="1" thickBot="1">
      <c r="A7" s="8" t="s">
        <v>1</v>
      </c>
      <c r="B7" s="51">
        <v>338.5</v>
      </c>
      <c r="C7" s="51"/>
      <c r="D7" s="34">
        <v>31.716794</v>
      </c>
      <c r="E7" s="52">
        <f>D7/B7</f>
        <v>0.09369806203840472</v>
      </c>
      <c r="F7" s="52"/>
      <c r="G7" s="15">
        <f>B7-D7</f>
        <v>306.783206</v>
      </c>
      <c r="H7" s="18">
        <f>B7/30/24*1000</f>
        <v>470.13888888888886</v>
      </c>
      <c r="I7" s="19">
        <f>D7/3/24*1000</f>
        <v>440.51102777777777</v>
      </c>
      <c r="J7" s="23">
        <f>I7/H7</f>
        <v>0.9369806203840473</v>
      </c>
      <c r="K7" s="38">
        <v>179.489</v>
      </c>
      <c r="L7" s="38"/>
      <c r="M7" s="29">
        <v>179.489</v>
      </c>
      <c r="N7" s="16"/>
    </row>
    <row r="8" spans="1:14" ht="26.25" thickBot="1">
      <c r="A8" s="9" t="s">
        <v>9</v>
      </c>
      <c r="B8" s="42">
        <f>SUM(B6:C7)</f>
        <v>551.669</v>
      </c>
      <c r="C8" s="43"/>
      <c r="D8" s="24">
        <f>SUM(D6:D7)</f>
        <v>51.226374</v>
      </c>
      <c r="E8" s="44">
        <f>D8/B8</f>
        <v>0.0928570827797103</v>
      </c>
      <c r="F8" s="44"/>
      <c r="G8" s="10">
        <f>SUM(G6:G7)</f>
        <v>500.442626</v>
      </c>
      <c r="H8" s="24">
        <f>SUM(H6:H7)</f>
        <v>766.2069444444444</v>
      </c>
      <c r="I8" s="24">
        <f>SUM(I6:I7)</f>
        <v>711.4774166666666</v>
      </c>
      <c r="J8" s="25">
        <f>I8/H8</f>
        <v>0.928570827797103</v>
      </c>
      <c r="K8" s="43">
        <f>SUM(K6:L7)</f>
        <v>215.69</v>
      </c>
      <c r="L8" s="43"/>
      <c r="M8" s="10">
        <f>SUM(M6:M7)</f>
        <v>215.69</v>
      </c>
      <c r="N8" s="11"/>
    </row>
    <row r="9" spans="1:14" ht="48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="14" customFormat="1" ht="25.5" customHeight="1">
      <c r="D10" s="26"/>
    </row>
    <row r="11" s="14" customFormat="1" ht="120" customHeight="1">
      <c r="D11" s="26"/>
    </row>
    <row r="12" s="14" customFormat="1" ht="63" customHeight="1">
      <c r="D12" s="26"/>
    </row>
    <row r="13" ht="12.75">
      <c r="D13" s="28"/>
    </row>
  </sheetData>
  <sheetProtection/>
  <mergeCells count="15">
    <mergeCell ref="A9:N9"/>
    <mergeCell ref="B6:C6"/>
    <mergeCell ref="E6:F6"/>
    <mergeCell ref="K6:L6"/>
    <mergeCell ref="B7:C7"/>
    <mergeCell ref="E7:F7"/>
    <mergeCell ref="K7:L7"/>
    <mergeCell ref="A1:N1"/>
    <mergeCell ref="A3:N3"/>
    <mergeCell ref="B5:C5"/>
    <mergeCell ref="E5:F5"/>
    <mergeCell ref="K5:L5"/>
    <mergeCell ref="B8:C8"/>
    <mergeCell ref="E8:F8"/>
    <mergeCell ref="K8:L8"/>
  </mergeCells>
  <printOptions/>
  <pageMargins left="0.41" right="0.17" top="1" bottom="1" header="0.5" footer="0.5"/>
  <pageSetup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zoomScale="60" zoomScaleNormal="60" zoomScalePageLayoutView="0" workbookViewId="0" topLeftCell="A1">
      <selection activeCell="B30" sqref="B30"/>
    </sheetView>
  </sheetViews>
  <sheetFormatPr defaultColWidth="9.00390625" defaultRowHeight="12.75"/>
  <cols>
    <col min="1" max="1" width="32.00390625" style="0" customWidth="1"/>
    <col min="2" max="2" width="14.00390625" style="0" customWidth="1"/>
    <col min="3" max="3" width="15.00390625" style="0" customWidth="1"/>
    <col min="4" max="4" width="17.375" style="0" customWidth="1"/>
    <col min="5" max="5" width="21.25390625" style="0" customWidth="1"/>
    <col min="6" max="6" width="22.25390625" style="0" customWidth="1"/>
    <col min="7" max="7" width="16.125" style="0" customWidth="1"/>
    <col min="8" max="8" width="22.25390625" style="0" customWidth="1"/>
    <col min="9" max="9" width="20.375" style="0" customWidth="1"/>
    <col min="10" max="10" width="20.625" style="0" customWidth="1"/>
    <col min="11" max="12" width="18.00390625" style="0" customWidth="1"/>
    <col min="13" max="13" width="20.125" style="0" customWidth="1"/>
    <col min="14" max="14" width="18.125" style="0" customWidth="1"/>
  </cols>
  <sheetData>
    <row r="1" spans="1:14" ht="27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6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45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27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92.25" customHeight="1" thickBot="1">
      <c r="A5" s="2" t="s">
        <v>0</v>
      </c>
      <c r="B5" s="45" t="s">
        <v>4</v>
      </c>
      <c r="C5" s="46"/>
      <c r="D5" s="3" t="s">
        <v>5</v>
      </c>
      <c r="E5" s="45" t="s">
        <v>2</v>
      </c>
      <c r="F5" s="46"/>
      <c r="G5" s="3" t="s">
        <v>8</v>
      </c>
      <c r="H5" s="3" t="s">
        <v>6</v>
      </c>
      <c r="I5" s="3" t="s">
        <v>7</v>
      </c>
      <c r="J5" s="3" t="s">
        <v>3</v>
      </c>
      <c r="K5" s="45" t="s">
        <v>10</v>
      </c>
      <c r="L5" s="46"/>
      <c r="M5" s="31" t="s">
        <v>11</v>
      </c>
      <c r="N5" s="4" t="s">
        <v>12</v>
      </c>
    </row>
    <row r="6" spans="1:14" ht="25.5">
      <c r="A6" s="5" t="s">
        <v>14</v>
      </c>
      <c r="B6" s="47">
        <v>213.169</v>
      </c>
      <c r="C6" s="47"/>
      <c r="D6" s="21">
        <v>70.34405</v>
      </c>
      <c r="E6" s="39">
        <f>D6/B6</f>
        <v>0.3299919312845676</v>
      </c>
      <c r="F6" s="39"/>
      <c r="G6" s="6">
        <f>B6-D6</f>
        <v>142.82495</v>
      </c>
      <c r="H6" s="17">
        <f>B6/30/24*1000</f>
        <v>296.06805555555553</v>
      </c>
      <c r="I6" s="17">
        <f>D6/10/24*1000</f>
        <v>293.10020833333334</v>
      </c>
      <c r="J6" s="20">
        <f>I6/H6</f>
        <v>0.989975793853703</v>
      </c>
      <c r="K6" s="37">
        <v>36.201</v>
      </c>
      <c r="L6" s="50"/>
      <c r="M6" s="32">
        <v>36.201</v>
      </c>
      <c r="N6" s="33"/>
    </row>
    <row r="7" spans="1:14" ht="60" customHeight="1" thickBot="1">
      <c r="A7" s="8" t="s">
        <v>1</v>
      </c>
      <c r="B7" s="51">
        <v>338.5</v>
      </c>
      <c r="C7" s="51"/>
      <c r="D7" s="34">
        <v>109.38011</v>
      </c>
      <c r="E7" s="52">
        <f>D7/B7</f>
        <v>0.32313178729689807</v>
      </c>
      <c r="F7" s="52"/>
      <c r="G7" s="15">
        <f>B7-D7</f>
        <v>229.11989</v>
      </c>
      <c r="H7" s="18">
        <f>B7/30/24*1000</f>
        <v>470.13888888888886</v>
      </c>
      <c r="I7" s="19">
        <f>D7/10/24*1000</f>
        <v>455.7504583333333</v>
      </c>
      <c r="J7" s="23">
        <f>I7/H7</f>
        <v>0.9693953618906943</v>
      </c>
      <c r="K7" s="38">
        <v>179.489</v>
      </c>
      <c r="L7" s="38"/>
      <c r="M7" s="29">
        <v>179.489</v>
      </c>
      <c r="N7" s="16"/>
    </row>
    <row r="8" spans="1:14" ht="26.25" thickBot="1">
      <c r="A8" s="9" t="s">
        <v>9</v>
      </c>
      <c r="B8" s="42">
        <f>SUM(B6:C7)</f>
        <v>551.669</v>
      </c>
      <c r="C8" s="43"/>
      <c r="D8" s="24">
        <f>SUM(D6:D7)</f>
        <v>179.72415999999998</v>
      </c>
      <c r="E8" s="44">
        <f>D8/B8</f>
        <v>0.32578259789837744</v>
      </c>
      <c r="F8" s="44"/>
      <c r="G8" s="10">
        <f>SUM(G6:G7)</f>
        <v>371.94484</v>
      </c>
      <c r="H8" s="24">
        <f>SUM(H6:H7)</f>
        <v>766.2069444444444</v>
      </c>
      <c r="I8" s="24">
        <f>SUM(I6:I7)</f>
        <v>748.8506666666667</v>
      </c>
      <c r="J8" s="25">
        <f>I8/H8</f>
        <v>0.9773477936951326</v>
      </c>
      <c r="K8" s="43">
        <f>SUM(K6:L7)</f>
        <v>215.69</v>
      </c>
      <c r="L8" s="43"/>
      <c r="M8" s="10">
        <f>SUM(M6:M7)</f>
        <v>215.69</v>
      </c>
      <c r="N8" s="11"/>
    </row>
    <row r="9" spans="1:14" ht="48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="14" customFormat="1" ht="25.5" customHeight="1">
      <c r="D10" s="26"/>
    </row>
    <row r="11" s="14" customFormat="1" ht="120" customHeight="1">
      <c r="D11" s="26"/>
    </row>
    <row r="12" s="14" customFormat="1" ht="63" customHeight="1">
      <c r="D12" s="26"/>
    </row>
    <row r="13" ht="12.75">
      <c r="D13" s="28"/>
    </row>
  </sheetData>
  <sheetProtection/>
  <mergeCells count="15">
    <mergeCell ref="A1:N1"/>
    <mergeCell ref="A3:N3"/>
    <mergeCell ref="B5:C5"/>
    <mergeCell ref="E5:F5"/>
    <mergeCell ref="K5:L5"/>
    <mergeCell ref="B6:C6"/>
    <mergeCell ref="E6:F6"/>
    <mergeCell ref="K6:L6"/>
    <mergeCell ref="A9:N9"/>
    <mergeCell ref="B7:C7"/>
    <mergeCell ref="E7:F7"/>
    <mergeCell ref="K7:L7"/>
    <mergeCell ref="B8:C8"/>
    <mergeCell ref="E8:F8"/>
    <mergeCell ref="K8:L8"/>
  </mergeCells>
  <printOptions/>
  <pageMargins left="0.64" right="0.17" top="1" bottom="1" header="0.5" footer="0.5"/>
  <pageSetup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2"/>
  <sheetViews>
    <sheetView zoomScale="50" zoomScaleNormal="50" zoomScalePageLayoutView="0" workbookViewId="0" topLeftCell="A1">
      <selection activeCell="C33" sqref="C33"/>
    </sheetView>
  </sheetViews>
  <sheetFormatPr defaultColWidth="9.00390625" defaultRowHeight="12.75"/>
  <cols>
    <col min="1" max="1" width="59.25390625" style="0" customWidth="1"/>
    <col min="2" max="2" width="14.00390625" style="0" customWidth="1"/>
    <col min="3" max="3" width="154.75390625" style="0" customWidth="1"/>
  </cols>
  <sheetData>
    <row r="1" spans="1:9" ht="38.25" customHeight="1">
      <c r="A1" s="41" t="s">
        <v>47</v>
      </c>
      <c r="B1" s="41"/>
      <c r="C1" s="41"/>
      <c r="D1" s="36"/>
      <c r="E1" s="36"/>
      <c r="F1" s="36"/>
      <c r="G1" s="36"/>
      <c r="H1" s="36"/>
      <c r="I1" s="36"/>
    </row>
    <row r="2" spans="1:9" ht="38.25" customHeight="1" thickBot="1">
      <c r="A2" s="56" t="s">
        <v>38</v>
      </c>
      <c r="B2" s="56"/>
      <c r="C2" s="56"/>
      <c r="D2" s="36"/>
      <c r="E2" s="36"/>
      <c r="F2" s="36"/>
      <c r="G2" s="36"/>
      <c r="H2" s="36"/>
      <c r="I2" s="36"/>
    </row>
    <row r="3" spans="1:9" ht="45" customHeight="1" thickBot="1">
      <c r="A3" s="60" t="s">
        <v>37</v>
      </c>
      <c r="B3" s="61"/>
      <c r="C3" s="61"/>
      <c r="D3" s="36"/>
      <c r="E3" s="36"/>
      <c r="F3" s="36"/>
      <c r="G3" s="36"/>
      <c r="H3" s="36"/>
      <c r="I3" s="36"/>
    </row>
    <row r="4" spans="1:9" ht="42" customHeight="1">
      <c r="A4" s="62" t="s">
        <v>31</v>
      </c>
      <c r="B4" s="70" t="s">
        <v>48</v>
      </c>
      <c r="C4" s="70"/>
      <c r="D4" s="36"/>
      <c r="E4" s="36"/>
      <c r="F4" s="36"/>
      <c r="G4" s="36"/>
      <c r="H4" s="36"/>
      <c r="I4" s="36"/>
    </row>
    <row r="5" spans="1:9" ht="27" thickBot="1">
      <c r="A5" s="63" t="s">
        <v>49</v>
      </c>
      <c r="B5" s="71" t="s">
        <v>50</v>
      </c>
      <c r="C5" s="71"/>
      <c r="D5" s="36"/>
      <c r="E5" s="36"/>
      <c r="F5" s="36"/>
      <c r="G5" s="36"/>
      <c r="H5" s="36"/>
      <c r="I5" s="36"/>
    </row>
    <row r="6" spans="1:9" ht="26.25" thickBot="1">
      <c r="A6" s="53" t="s">
        <v>39</v>
      </c>
      <c r="B6" s="54"/>
      <c r="C6" s="55"/>
      <c r="D6" s="36"/>
      <c r="E6" s="36"/>
      <c r="F6" s="36"/>
      <c r="G6" s="36"/>
      <c r="H6" s="36"/>
      <c r="I6" s="36"/>
    </row>
    <row r="7" spans="1:9" ht="26.25" thickBot="1">
      <c r="A7" s="60" t="s">
        <v>40</v>
      </c>
      <c r="B7" s="61"/>
      <c r="C7" s="61"/>
      <c r="D7" s="36"/>
      <c r="E7" s="36"/>
      <c r="F7" s="36"/>
      <c r="G7" s="36"/>
      <c r="H7" s="36"/>
      <c r="I7" s="36"/>
    </row>
    <row r="8" spans="1:9" ht="26.25" thickBot="1">
      <c r="A8" s="66" t="s">
        <v>30</v>
      </c>
      <c r="B8" s="61" t="s">
        <v>33</v>
      </c>
      <c r="C8" s="61"/>
      <c r="D8" s="36"/>
      <c r="E8" s="36"/>
      <c r="F8" s="36"/>
      <c r="G8" s="36"/>
      <c r="H8" s="36"/>
      <c r="I8" s="36"/>
    </row>
    <row r="9" spans="1:9" ht="26.25" thickBot="1">
      <c r="A9" s="64" t="s">
        <v>34</v>
      </c>
      <c r="B9" s="65"/>
      <c r="C9" s="65"/>
      <c r="D9" s="36"/>
      <c r="E9" s="36"/>
      <c r="F9" s="36"/>
      <c r="G9" s="36"/>
      <c r="H9" s="36"/>
      <c r="I9" s="36"/>
    </row>
    <row r="10" spans="1:9" ht="42" customHeight="1">
      <c r="A10" s="73" t="s">
        <v>51</v>
      </c>
      <c r="B10" s="78" t="s">
        <v>52</v>
      </c>
      <c r="C10" s="79"/>
      <c r="D10" s="36"/>
      <c r="E10" s="36"/>
      <c r="F10" s="36"/>
      <c r="G10" s="36"/>
      <c r="H10" s="36"/>
      <c r="I10" s="36"/>
    </row>
    <row r="11" spans="1:9" ht="94.5" customHeight="1" thickBot="1">
      <c r="A11" s="35" t="s">
        <v>53</v>
      </c>
      <c r="B11" s="69" t="s">
        <v>54</v>
      </c>
      <c r="C11" s="69"/>
      <c r="D11" s="36"/>
      <c r="E11" s="36"/>
      <c r="F11" s="36"/>
      <c r="G11" s="36"/>
      <c r="H11" s="36"/>
      <c r="I11" s="36"/>
    </row>
    <row r="12" spans="1:9" ht="48" customHeight="1" thickBot="1">
      <c r="A12" s="64" t="s">
        <v>55</v>
      </c>
      <c r="B12" s="65"/>
      <c r="C12" s="65"/>
      <c r="D12" s="36"/>
      <c r="E12" s="36"/>
      <c r="F12" s="36"/>
      <c r="G12" s="36"/>
      <c r="H12" s="36"/>
      <c r="I12" s="36"/>
    </row>
    <row r="13" spans="1:3" ht="60" customHeight="1" thickBot="1">
      <c r="A13" s="74" t="s">
        <v>36</v>
      </c>
      <c r="B13" s="72" t="s">
        <v>56</v>
      </c>
      <c r="C13" s="72"/>
    </row>
    <row r="29" ht="12.75">
      <c r="B29" s="77"/>
    </row>
    <row r="32" ht="12.75">
      <c r="C32" s="67"/>
    </row>
  </sheetData>
  <sheetProtection/>
  <mergeCells count="13">
    <mergeCell ref="A12:C12"/>
    <mergeCell ref="B13:C13"/>
    <mergeCell ref="A1:C1"/>
    <mergeCell ref="A3:C3"/>
    <mergeCell ref="B4:C4"/>
    <mergeCell ref="B5:C5"/>
    <mergeCell ref="A7:C7"/>
    <mergeCell ref="B8:C8"/>
    <mergeCell ref="A6:C6"/>
    <mergeCell ref="A2:C2"/>
    <mergeCell ref="A9:C9"/>
    <mergeCell ref="B10:C10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"/>
  <sheetViews>
    <sheetView zoomScale="50" zoomScaleNormal="50" zoomScalePageLayoutView="0" workbookViewId="0" topLeftCell="A1">
      <selection activeCell="C47" sqref="C47"/>
    </sheetView>
  </sheetViews>
  <sheetFormatPr defaultColWidth="9.00390625" defaultRowHeight="12.75"/>
  <cols>
    <col min="1" max="1" width="68.125" style="0" customWidth="1"/>
    <col min="2" max="2" width="14.00390625" style="0" customWidth="1"/>
    <col min="3" max="3" width="128.125" style="0" customWidth="1"/>
  </cols>
  <sheetData>
    <row r="1" spans="1:3" ht="33" customHeight="1">
      <c r="A1" s="41" t="s">
        <v>57</v>
      </c>
      <c r="B1" s="41"/>
      <c r="C1" s="41"/>
    </row>
    <row r="2" spans="1:3" ht="24" thickBot="1">
      <c r="A2" s="56" t="s">
        <v>38</v>
      </c>
      <c r="B2" s="56"/>
      <c r="C2" s="56"/>
    </row>
    <row r="3" spans="1:3" ht="26.25" thickBot="1">
      <c r="A3" s="60" t="s">
        <v>37</v>
      </c>
      <c r="B3" s="61"/>
      <c r="C3" s="61"/>
    </row>
    <row r="4" spans="1:3" ht="26.25">
      <c r="A4" s="62" t="s">
        <v>58</v>
      </c>
      <c r="B4" s="70" t="s">
        <v>59</v>
      </c>
      <c r="C4" s="70"/>
    </row>
    <row r="5" spans="1:3" ht="27" thickBot="1">
      <c r="A5" s="63" t="s">
        <v>60</v>
      </c>
      <c r="B5" s="71" t="s">
        <v>61</v>
      </c>
      <c r="C5" s="71"/>
    </row>
    <row r="6" spans="1:3" ht="24" thickBot="1">
      <c r="A6" s="53" t="s">
        <v>39</v>
      </c>
      <c r="B6" s="54"/>
      <c r="C6" s="54"/>
    </row>
    <row r="7" spans="1:3" ht="42" customHeight="1" thickBot="1">
      <c r="A7" s="60" t="s">
        <v>40</v>
      </c>
      <c r="B7" s="61"/>
      <c r="C7" s="61"/>
    </row>
    <row r="8" spans="1:3" ht="26.25" thickBot="1">
      <c r="A8" s="66" t="s">
        <v>30</v>
      </c>
      <c r="B8" s="61" t="s">
        <v>33</v>
      </c>
      <c r="C8" s="61"/>
    </row>
    <row r="9" spans="1:3" ht="26.25" thickBot="1">
      <c r="A9" s="64" t="s">
        <v>34</v>
      </c>
      <c r="B9" s="65"/>
      <c r="C9" s="65"/>
    </row>
    <row r="10" spans="1:3" ht="63" customHeight="1">
      <c r="A10" s="73" t="s">
        <v>62</v>
      </c>
      <c r="B10" s="68" t="s">
        <v>63</v>
      </c>
      <c r="C10" s="68"/>
    </row>
    <row r="11" spans="1:3" ht="70.5" customHeight="1">
      <c r="A11" s="76" t="s">
        <v>64</v>
      </c>
      <c r="B11" s="75" t="s">
        <v>65</v>
      </c>
      <c r="C11" s="75"/>
    </row>
  </sheetData>
  <sheetProtection/>
  <mergeCells count="11">
    <mergeCell ref="A1:C1"/>
    <mergeCell ref="A3:C3"/>
    <mergeCell ref="B4:C4"/>
    <mergeCell ref="B5:C5"/>
    <mergeCell ref="A6:C6"/>
    <mergeCell ref="A2:C2"/>
    <mergeCell ref="B11:C11"/>
    <mergeCell ref="A7:C7"/>
    <mergeCell ref="B8:C8"/>
    <mergeCell ref="A9:C9"/>
    <mergeCell ref="B10:C1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zoomScale="50" zoomScaleNormal="50" zoomScalePageLayoutView="0" workbookViewId="0" topLeftCell="A1">
      <selection activeCell="C34" sqref="C34"/>
    </sheetView>
  </sheetViews>
  <sheetFormatPr defaultColWidth="9.00390625" defaultRowHeight="12.75"/>
  <cols>
    <col min="1" max="1" width="73.00390625" style="0" customWidth="1"/>
    <col min="2" max="2" width="14.00390625" style="0" customWidth="1"/>
    <col min="3" max="3" width="154.375" style="0" customWidth="1"/>
  </cols>
  <sheetData>
    <row r="1" spans="1:3" ht="25.5">
      <c r="A1" s="57" t="s">
        <v>66</v>
      </c>
      <c r="B1" s="57"/>
      <c r="C1" s="57"/>
    </row>
    <row r="2" spans="1:3" ht="26.25" customHeight="1" thickBot="1">
      <c r="A2" s="58" t="s">
        <v>38</v>
      </c>
      <c r="B2" s="58"/>
      <c r="C2" s="58"/>
    </row>
    <row r="3" spans="1:3" ht="26.25" thickBot="1">
      <c r="A3" s="60" t="s">
        <v>37</v>
      </c>
      <c r="B3" s="61"/>
      <c r="C3" s="61"/>
    </row>
    <row r="4" spans="1:3" ht="26.25">
      <c r="A4" s="62" t="s">
        <v>31</v>
      </c>
      <c r="B4" s="70" t="s">
        <v>67</v>
      </c>
      <c r="C4" s="70"/>
    </row>
    <row r="5" spans="1:3" ht="27" thickBot="1">
      <c r="A5" s="63" t="s">
        <v>32</v>
      </c>
      <c r="B5" s="71" t="s">
        <v>68</v>
      </c>
      <c r="C5" s="71"/>
    </row>
    <row r="6" spans="1:3" ht="27" thickBot="1">
      <c r="A6" s="58" t="s">
        <v>39</v>
      </c>
      <c r="B6" s="58"/>
      <c r="C6" s="58"/>
    </row>
    <row r="7" spans="1:3" ht="26.25" thickBot="1">
      <c r="A7" s="60" t="s">
        <v>40</v>
      </c>
      <c r="B7" s="61"/>
      <c r="C7" s="61"/>
    </row>
    <row r="8" spans="1:3" ht="26.25" thickBot="1">
      <c r="A8" s="66" t="s">
        <v>30</v>
      </c>
      <c r="B8" s="61" t="s">
        <v>33</v>
      </c>
      <c r="C8" s="61"/>
    </row>
    <row r="9" spans="1:3" ht="26.25" thickBot="1">
      <c r="A9" s="64" t="s">
        <v>34</v>
      </c>
      <c r="B9" s="65"/>
      <c r="C9" s="65"/>
    </row>
    <row r="10" spans="1:3" ht="57.75" customHeight="1">
      <c r="A10" s="73" t="s">
        <v>69</v>
      </c>
      <c r="B10" s="68" t="s">
        <v>70</v>
      </c>
      <c r="C10" s="68"/>
    </row>
    <row r="11" spans="1:3" ht="87" customHeight="1" thickBot="1">
      <c r="A11" s="35" t="s">
        <v>71</v>
      </c>
      <c r="B11" s="69" t="s">
        <v>72</v>
      </c>
      <c r="C11" s="69"/>
    </row>
    <row r="12" spans="1:3" ht="38.25" customHeight="1" thickBot="1">
      <c r="A12" s="64" t="s">
        <v>35</v>
      </c>
      <c r="B12" s="65"/>
      <c r="C12" s="65"/>
    </row>
    <row r="13" spans="1:3" ht="67.5" customHeight="1" thickBot="1">
      <c r="A13" s="74" t="s">
        <v>36</v>
      </c>
      <c r="B13" s="72" t="s">
        <v>73</v>
      </c>
      <c r="C13" s="72"/>
    </row>
  </sheetData>
  <sheetProtection/>
  <mergeCells count="13">
    <mergeCell ref="B11:C11"/>
    <mergeCell ref="A12:C12"/>
    <mergeCell ref="B13:C13"/>
    <mergeCell ref="A7:C7"/>
    <mergeCell ref="B8:C8"/>
    <mergeCell ref="A9:C9"/>
    <mergeCell ref="B10:C10"/>
    <mergeCell ref="A1:C1"/>
    <mergeCell ref="A3:C3"/>
    <mergeCell ref="B4:C4"/>
    <mergeCell ref="B5:C5"/>
    <mergeCell ref="A6:C6"/>
    <mergeCell ref="A2:C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2"/>
  <sheetViews>
    <sheetView zoomScale="50" zoomScaleNormal="50" zoomScalePageLayoutView="0" workbookViewId="0" topLeftCell="A1">
      <selection activeCell="C22" sqref="C22"/>
    </sheetView>
  </sheetViews>
  <sheetFormatPr defaultColWidth="9.00390625" defaultRowHeight="12.75"/>
  <cols>
    <col min="1" max="1" width="73.00390625" style="0" customWidth="1"/>
    <col min="2" max="2" width="14.00390625" style="0" customWidth="1"/>
    <col min="3" max="3" width="136.75390625" style="0" customWidth="1"/>
  </cols>
  <sheetData>
    <row r="1" spans="1:3" ht="27">
      <c r="A1" s="41" t="s">
        <v>41</v>
      </c>
      <c r="B1" s="41"/>
      <c r="C1" s="41"/>
    </row>
    <row r="2" spans="1:3" ht="24" thickBot="1">
      <c r="A2" s="56" t="s">
        <v>38</v>
      </c>
      <c r="B2" s="56"/>
      <c r="C2" s="56"/>
    </row>
    <row r="3" spans="1:3" ht="26.25" thickBot="1">
      <c r="A3" s="60" t="s">
        <v>37</v>
      </c>
      <c r="B3" s="61"/>
      <c r="C3" s="61"/>
    </row>
    <row r="4" spans="1:3" ht="57.75" customHeight="1">
      <c r="A4" s="62" t="s">
        <v>31</v>
      </c>
      <c r="B4" s="70" t="s">
        <v>46</v>
      </c>
      <c r="C4" s="70"/>
    </row>
    <row r="5" spans="1:3" ht="33" customHeight="1" thickBot="1">
      <c r="A5" s="63" t="s">
        <v>32</v>
      </c>
      <c r="B5" s="71" t="s">
        <v>45</v>
      </c>
      <c r="C5" s="71"/>
    </row>
    <row r="6" spans="1:3" ht="24" thickBot="1">
      <c r="A6" s="54" t="s">
        <v>39</v>
      </c>
      <c r="B6" s="54"/>
      <c r="C6" s="54"/>
    </row>
    <row r="7" spans="1:3" ht="26.25" thickBot="1">
      <c r="A7" s="60" t="s">
        <v>40</v>
      </c>
      <c r="B7" s="61"/>
      <c r="C7" s="61"/>
    </row>
    <row r="8" spans="1:3" ht="26.25" thickBot="1">
      <c r="A8" s="66" t="s">
        <v>30</v>
      </c>
      <c r="B8" s="61" t="s">
        <v>33</v>
      </c>
      <c r="C8" s="61"/>
    </row>
    <row r="9" spans="1:3" ht="30.75" customHeight="1" thickBot="1">
      <c r="A9" s="64" t="s">
        <v>34</v>
      </c>
      <c r="B9" s="65"/>
      <c r="C9" s="65"/>
    </row>
    <row r="10" spans="1:3" ht="82.5" customHeight="1">
      <c r="A10" s="73" t="s">
        <v>42</v>
      </c>
      <c r="B10" s="78" t="s">
        <v>44</v>
      </c>
      <c r="C10" s="79"/>
    </row>
    <row r="11" spans="1:3" ht="26.25" thickBot="1">
      <c r="A11" s="64" t="s">
        <v>35</v>
      </c>
      <c r="B11" s="65"/>
      <c r="C11" s="65"/>
    </row>
    <row r="12" spans="1:3" ht="61.5" customHeight="1" thickBot="1">
      <c r="A12" s="74" t="s">
        <v>36</v>
      </c>
      <c r="B12" s="72" t="s">
        <v>43</v>
      </c>
      <c r="C12" s="72"/>
    </row>
  </sheetData>
  <sheetProtection/>
  <mergeCells count="12">
    <mergeCell ref="A11:C11"/>
    <mergeCell ref="B12:C12"/>
    <mergeCell ref="A7:C7"/>
    <mergeCell ref="B8:C8"/>
    <mergeCell ref="A9:C9"/>
    <mergeCell ref="B10:C10"/>
    <mergeCell ref="A6:C6"/>
    <mergeCell ref="A1:C1"/>
    <mergeCell ref="A3:C3"/>
    <mergeCell ref="B4:C4"/>
    <mergeCell ref="B5:C5"/>
    <mergeCell ref="A2:C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="50" zoomScaleNormal="50" zoomScalePageLayoutView="0" workbookViewId="0" topLeftCell="A1">
      <selection activeCell="C33" sqref="C33"/>
    </sheetView>
  </sheetViews>
  <sheetFormatPr defaultColWidth="9.00390625" defaultRowHeight="12.75"/>
  <cols>
    <col min="1" max="1" width="69.625" style="0" customWidth="1"/>
    <col min="2" max="2" width="14.00390625" style="0" customWidth="1"/>
    <col min="3" max="3" width="150.375" style="0" customWidth="1"/>
  </cols>
  <sheetData>
    <row r="1" spans="1:3" ht="25.5">
      <c r="A1" s="57" t="s">
        <v>74</v>
      </c>
      <c r="B1" s="57"/>
      <c r="C1" s="57"/>
    </row>
    <row r="2" spans="1:3" ht="27" thickBot="1">
      <c r="A2" s="58" t="s">
        <v>38</v>
      </c>
      <c r="B2" s="58"/>
      <c r="C2" s="58"/>
    </row>
    <row r="3" spans="1:3" ht="26.25" thickBot="1">
      <c r="A3" s="60" t="s">
        <v>37</v>
      </c>
      <c r="B3" s="61"/>
      <c r="C3" s="61"/>
    </row>
    <row r="4" spans="1:3" ht="42" customHeight="1">
      <c r="A4" s="62" t="s">
        <v>31</v>
      </c>
      <c r="B4" s="70" t="s">
        <v>75</v>
      </c>
      <c r="C4" s="70"/>
    </row>
    <row r="5" spans="1:3" ht="33.75" customHeight="1" thickBot="1">
      <c r="A5" s="63" t="s">
        <v>49</v>
      </c>
      <c r="B5" s="71" t="s">
        <v>45</v>
      </c>
      <c r="C5" s="71"/>
    </row>
    <row r="6" spans="1:3" ht="27" thickBot="1">
      <c r="A6" s="59" t="s">
        <v>39</v>
      </c>
      <c r="B6" s="59"/>
      <c r="C6" s="59"/>
    </row>
    <row r="7" spans="1:3" ht="26.25" thickBot="1">
      <c r="A7" s="60" t="s">
        <v>40</v>
      </c>
      <c r="B7" s="61"/>
      <c r="C7" s="61"/>
    </row>
    <row r="8" spans="1:3" ht="30.75" customHeight="1" thickBot="1">
      <c r="A8" s="66" t="s">
        <v>30</v>
      </c>
      <c r="B8" s="61" t="s">
        <v>33</v>
      </c>
      <c r="C8" s="61"/>
    </row>
    <row r="9" spans="1:3" ht="28.5" customHeight="1" thickBot="1">
      <c r="A9" s="64" t="s">
        <v>31</v>
      </c>
      <c r="B9" s="65"/>
      <c r="C9" s="65"/>
    </row>
    <row r="10" spans="1:3" ht="110.25" customHeight="1">
      <c r="A10" s="73" t="s">
        <v>77</v>
      </c>
      <c r="B10" s="78" t="s">
        <v>80</v>
      </c>
      <c r="C10" s="79"/>
    </row>
    <row r="11" spans="1:3" ht="26.25" thickBot="1">
      <c r="A11" s="64" t="s">
        <v>78</v>
      </c>
      <c r="B11" s="65"/>
      <c r="C11" s="65"/>
    </row>
    <row r="12" spans="1:3" ht="47.25" customHeight="1" thickBot="1">
      <c r="A12" s="74" t="s">
        <v>76</v>
      </c>
      <c r="B12" s="72" t="s">
        <v>79</v>
      </c>
      <c r="C12" s="72"/>
    </row>
  </sheetData>
  <sheetProtection/>
  <mergeCells count="12">
    <mergeCell ref="A1:C1"/>
    <mergeCell ref="A2:C2"/>
    <mergeCell ref="A3:C3"/>
    <mergeCell ref="B4:C4"/>
    <mergeCell ref="B5:C5"/>
    <mergeCell ref="A6:C6"/>
    <mergeCell ref="A11:C11"/>
    <mergeCell ref="B12:C12"/>
    <mergeCell ref="A7:C7"/>
    <mergeCell ref="B8:C8"/>
    <mergeCell ref="A9:C9"/>
    <mergeCell ref="B10:C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="60" zoomScaleNormal="60" zoomScalePageLayoutView="0" workbookViewId="0" topLeftCell="A1">
      <selection activeCell="C40" sqref="C40"/>
    </sheetView>
  </sheetViews>
  <sheetFormatPr defaultColWidth="9.00390625" defaultRowHeight="12.75"/>
  <cols>
    <col min="1" max="1" width="32.00390625" style="0" customWidth="1"/>
    <col min="2" max="2" width="14.00390625" style="0" customWidth="1"/>
    <col min="3" max="3" width="15.00390625" style="0" customWidth="1"/>
    <col min="4" max="4" width="17.375" style="0" customWidth="1"/>
    <col min="5" max="5" width="21.25390625" style="0" customWidth="1"/>
    <col min="6" max="6" width="22.25390625" style="0" customWidth="1"/>
    <col min="7" max="7" width="16.125" style="0" customWidth="1"/>
    <col min="8" max="8" width="22.25390625" style="0" customWidth="1"/>
    <col min="9" max="9" width="20.375" style="0" customWidth="1"/>
    <col min="10" max="10" width="20.625" style="0" customWidth="1"/>
    <col min="11" max="12" width="18.00390625" style="0" customWidth="1"/>
    <col min="13" max="13" width="15.125" style="0" customWidth="1"/>
    <col min="14" max="14" width="20.00390625" style="0" customWidth="1"/>
  </cols>
  <sheetData>
    <row r="1" spans="1:14" ht="27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6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45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27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92.25" customHeight="1" thickBot="1">
      <c r="A5" s="2" t="s">
        <v>0</v>
      </c>
      <c r="B5" s="45" t="s">
        <v>4</v>
      </c>
      <c r="C5" s="46"/>
      <c r="D5" s="3" t="s">
        <v>5</v>
      </c>
      <c r="E5" s="45" t="s">
        <v>2</v>
      </c>
      <c r="F5" s="46"/>
      <c r="G5" s="3" t="s">
        <v>8</v>
      </c>
      <c r="H5" s="3" t="s">
        <v>6</v>
      </c>
      <c r="I5" s="3" t="s">
        <v>7</v>
      </c>
      <c r="J5" s="3" t="s">
        <v>3</v>
      </c>
      <c r="K5" s="45" t="s">
        <v>10</v>
      </c>
      <c r="L5" s="46"/>
      <c r="M5" s="3" t="s">
        <v>11</v>
      </c>
      <c r="N5" s="4" t="s">
        <v>12</v>
      </c>
    </row>
    <row r="6" spans="1:14" ht="26.25" thickBot="1">
      <c r="A6" s="5" t="s">
        <v>14</v>
      </c>
      <c r="B6" s="47">
        <v>106</v>
      </c>
      <c r="C6" s="47"/>
      <c r="D6" s="21">
        <v>86.53</v>
      </c>
      <c r="E6" s="39">
        <f>D6/B6</f>
        <v>0.8163207547169812</v>
      </c>
      <c r="F6" s="39"/>
      <c r="G6" s="6">
        <f>B6-D6</f>
        <v>19.47</v>
      </c>
      <c r="H6" s="17">
        <f>B6/31/24*1000</f>
        <v>142.47311827956992</v>
      </c>
      <c r="I6" s="17">
        <f>D6/26/24*1000</f>
        <v>138.6698717948718</v>
      </c>
      <c r="J6" s="20">
        <f>I6/H6</f>
        <v>0.9733055152394774</v>
      </c>
      <c r="K6" s="37"/>
      <c r="L6" s="37"/>
      <c r="M6" s="6"/>
      <c r="N6" s="7"/>
    </row>
    <row r="7" spans="1:14" ht="60" customHeight="1" thickBot="1">
      <c r="A7" s="8" t="s">
        <v>1</v>
      </c>
      <c r="B7" s="48">
        <v>486.2</v>
      </c>
      <c r="C7" s="48"/>
      <c r="D7" s="22">
        <v>421.642</v>
      </c>
      <c r="E7" s="39">
        <f>D7/B7</f>
        <v>0.8672192513368984</v>
      </c>
      <c r="F7" s="39"/>
      <c r="G7" s="15">
        <f>B7-D7</f>
        <v>64.55799999999999</v>
      </c>
      <c r="H7" s="18">
        <f>B7/31/24*1000</f>
        <v>653.494623655914</v>
      </c>
      <c r="I7" s="19">
        <f>D7/26/24*1000</f>
        <v>675.7083333333333</v>
      </c>
      <c r="J7" s="23">
        <f>I7/H7</f>
        <v>1.0339921842863018</v>
      </c>
      <c r="K7" s="38"/>
      <c r="L7" s="38"/>
      <c r="M7" s="15"/>
      <c r="N7" s="16"/>
    </row>
    <row r="8" spans="1:14" ht="26.25" thickBot="1">
      <c r="A8" s="9" t="s">
        <v>9</v>
      </c>
      <c r="B8" s="42">
        <f>SUM(B6:C7)</f>
        <v>592.2</v>
      </c>
      <c r="C8" s="43"/>
      <c r="D8" s="24">
        <f>SUM(D6:D7)</f>
        <v>508.172</v>
      </c>
      <c r="E8" s="44">
        <f>D8/B8</f>
        <v>0.8581087470449172</v>
      </c>
      <c r="F8" s="44"/>
      <c r="G8" s="10">
        <f>SUM(G6:G7)</f>
        <v>84.02799999999999</v>
      </c>
      <c r="H8" s="24">
        <f>SUM(H6:H7)</f>
        <v>795.9677419354839</v>
      </c>
      <c r="I8" s="24">
        <f>SUM(I6:I7)</f>
        <v>814.3782051282051</v>
      </c>
      <c r="J8" s="25">
        <f>I8/H8</f>
        <v>1.0231296599381705</v>
      </c>
      <c r="K8" s="43">
        <f>SUM(K6:L7)</f>
        <v>0</v>
      </c>
      <c r="L8" s="43"/>
      <c r="M8" s="10">
        <f>SUM(M6:M7)</f>
        <v>0</v>
      </c>
      <c r="N8" s="11"/>
    </row>
    <row r="9" spans="1:14" ht="25.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="14" customFormat="1" ht="25.5" customHeight="1"/>
    <row r="11" s="14" customFormat="1" ht="120" customHeight="1"/>
    <row r="12" s="14" customFormat="1" ht="63" customHeight="1"/>
  </sheetData>
  <sheetProtection/>
  <mergeCells count="14">
    <mergeCell ref="A1:N1"/>
    <mergeCell ref="A3:N3"/>
    <mergeCell ref="B5:C5"/>
    <mergeCell ref="E5:F5"/>
    <mergeCell ref="K5:L5"/>
    <mergeCell ref="B8:C8"/>
    <mergeCell ref="E8:F8"/>
    <mergeCell ref="K8:L8"/>
    <mergeCell ref="B6:C6"/>
    <mergeCell ref="E6:F6"/>
    <mergeCell ref="K6:L6"/>
    <mergeCell ref="B7:C7"/>
    <mergeCell ref="E7:F7"/>
    <mergeCell ref="K7:L7"/>
  </mergeCells>
  <printOptions/>
  <pageMargins left="0.75" right="0.36" top="1" bottom="1" header="0.5" footer="0.5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="60" zoomScaleNormal="60" zoomScalePageLayoutView="0" workbookViewId="0" topLeftCell="A1">
      <selection activeCell="B41" sqref="B41"/>
    </sheetView>
  </sheetViews>
  <sheetFormatPr defaultColWidth="9.00390625" defaultRowHeight="12.75"/>
  <cols>
    <col min="1" max="1" width="32.00390625" style="0" customWidth="1"/>
    <col min="2" max="2" width="14.00390625" style="0" customWidth="1"/>
    <col min="3" max="3" width="15.00390625" style="0" customWidth="1"/>
    <col min="4" max="4" width="17.375" style="0" customWidth="1"/>
    <col min="5" max="5" width="21.25390625" style="0" customWidth="1"/>
    <col min="6" max="6" width="22.25390625" style="0" customWidth="1"/>
    <col min="7" max="7" width="16.125" style="0" customWidth="1"/>
    <col min="8" max="8" width="22.25390625" style="0" customWidth="1"/>
    <col min="9" max="9" width="20.375" style="0" customWidth="1"/>
    <col min="10" max="10" width="20.625" style="0" customWidth="1"/>
    <col min="11" max="12" width="18.00390625" style="0" customWidth="1"/>
    <col min="13" max="13" width="18.375" style="0" customWidth="1"/>
    <col min="14" max="14" width="18.125" style="0" customWidth="1"/>
  </cols>
  <sheetData>
    <row r="1" spans="1:14" ht="27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6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45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27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92.25" customHeight="1" thickBot="1">
      <c r="A5" s="2" t="s">
        <v>0</v>
      </c>
      <c r="B5" s="45" t="s">
        <v>4</v>
      </c>
      <c r="C5" s="46"/>
      <c r="D5" s="3" t="s">
        <v>5</v>
      </c>
      <c r="E5" s="45" t="s">
        <v>2</v>
      </c>
      <c r="F5" s="46"/>
      <c r="G5" s="3" t="s">
        <v>8</v>
      </c>
      <c r="H5" s="3" t="s">
        <v>6</v>
      </c>
      <c r="I5" s="3" t="s">
        <v>7</v>
      </c>
      <c r="J5" s="3" t="s">
        <v>3</v>
      </c>
      <c r="K5" s="45" t="s">
        <v>10</v>
      </c>
      <c r="L5" s="46"/>
      <c r="M5" s="3" t="s">
        <v>11</v>
      </c>
      <c r="N5" s="4" t="s">
        <v>12</v>
      </c>
    </row>
    <row r="6" spans="1:14" ht="26.25" thickBot="1">
      <c r="A6" s="5" t="s">
        <v>14</v>
      </c>
      <c r="B6" s="47">
        <v>81.512</v>
      </c>
      <c r="C6" s="47"/>
      <c r="D6" s="21">
        <v>27.979</v>
      </c>
      <c r="E6" s="39">
        <f>D6/B6</f>
        <v>0.3432500736087938</v>
      </c>
      <c r="F6" s="39"/>
      <c r="G6" s="6">
        <f>B6-D6</f>
        <v>53.533</v>
      </c>
      <c r="H6" s="17">
        <f>B6/31/24*1000</f>
        <v>109.55913978494624</v>
      </c>
      <c r="I6" s="17">
        <f>D6/10/24*1000</f>
        <v>116.57916666666667</v>
      </c>
      <c r="J6" s="20">
        <f>I6/H6</f>
        <v>1.0640752281872607</v>
      </c>
      <c r="K6" s="37">
        <v>34.619</v>
      </c>
      <c r="L6" s="37"/>
      <c r="M6" s="6">
        <f>K6</f>
        <v>34.619</v>
      </c>
      <c r="N6" s="7"/>
    </row>
    <row r="7" spans="1:14" ht="60" customHeight="1" thickBot="1">
      <c r="A7" s="8" t="s">
        <v>1</v>
      </c>
      <c r="B7" s="48">
        <v>543</v>
      </c>
      <c r="C7" s="48"/>
      <c r="D7" s="22">
        <v>178.049</v>
      </c>
      <c r="E7" s="39">
        <f>D7/B7</f>
        <v>0.3278987108655617</v>
      </c>
      <c r="F7" s="39"/>
      <c r="G7" s="15">
        <f>B7-D7</f>
        <v>364.951</v>
      </c>
      <c r="H7" s="18">
        <f>B7/31/24*1000</f>
        <v>729.8387096774194</v>
      </c>
      <c r="I7" s="19">
        <f>D7/10/24*1000</f>
        <v>741.8708333333334</v>
      </c>
      <c r="J7" s="23">
        <f>I7/H7</f>
        <v>1.0164860036832413</v>
      </c>
      <c r="K7" s="38" t="s">
        <v>18</v>
      </c>
      <c r="L7" s="38"/>
      <c r="M7" s="15" t="str">
        <f>K7</f>
        <v>~ 202.495*</v>
      </c>
      <c r="N7" s="16"/>
    </row>
    <row r="8" spans="1:14" ht="26.25" thickBot="1">
      <c r="A8" s="9" t="s">
        <v>9</v>
      </c>
      <c r="B8" s="42">
        <f>SUM(B6:C7)</f>
        <v>624.512</v>
      </c>
      <c r="C8" s="43"/>
      <c r="D8" s="24">
        <f>SUM(D6:D7)</f>
        <v>206.02800000000002</v>
      </c>
      <c r="E8" s="44">
        <f>D8/B8</f>
        <v>0.32990238778438213</v>
      </c>
      <c r="F8" s="44"/>
      <c r="G8" s="10">
        <f>SUM(G6:G7)</f>
        <v>418.48400000000004</v>
      </c>
      <c r="H8" s="24">
        <f>SUM(H6:H7)</f>
        <v>839.3978494623657</v>
      </c>
      <c r="I8" s="24">
        <f>SUM(I6:I7)</f>
        <v>858.45</v>
      </c>
      <c r="J8" s="25">
        <f>I8/H8</f>
        <v>1.0226974021315842</v>
      </c>
      <c r="K8" s="43">
        <f>SUM(K6:L7)</f>
        <v>34.619</v>
      </c>
      <c r="L8" s="43"/>
      <c r="M8" s="10">
        <f>SUM(M6:M7)</f>
        <v>34.619</v>
      </c>
      <c r="N8" s="11"/>
    </row>
    <row r="9" spans="1:14" ht="48.75" customHeight="1">
      <c r="A9" s="49" t="s">
        <v>19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="14" customFormat="1" ht="25.5" customHeight="1"/>
    <row r="11" s="14" customFormat="1" ht="120" customHeight="1"/>
    <row r="12" s="14" customFormat="1" ht="63" customHeight="1"/>
  </sheetData>
  <sheetProtection/>
  <mergeCells count="15">
    <mergeCell ref="A1:N1"/>
    <mergeCell ref="A3:N3"/>
    <mergeCell ref="B5:C5"/>
    <mergeCell ref="E5:F5"/>
    <mergeCell ref="K5:L5"/>
    <mergeCell ref="B6:C6"/>
    <mergeCell ref="E6:F6"/>
    <mergeCell ref="K6:L6"/>
    <mergeCell ref="A9:N9"/>
    <mergeCell ref="B7:C7"/>
    <mergeCell ref="E7:F7"/>
    <mergeCell ref="K7:L7"/>
    <mergeCell ref="B8:C8"/>
    <mergeCell ref="E8:F8"/>
    <mergeCell ref="K8:L8"/>
  </mergeCells>
  <printOptions/>
  <pageMargins left="0.75" right="0.75" top="1" bottom="1" header="0.5" footer="0.5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B1">
      <selection activeCell="A3" sqref="A3:N3"/>
    </sheetView>
  </sheetViews>
  <sheetFormatPr defaultColWidth="9.00390625" defaultRowHeight="12.75"/>
  <cols>
    <col min="1" max="1" width="32.00390625" style="0" customWidth="1"/>
    <col min="2" max="2" width="14.00390625" style="0" customWidth="1"/>
    <col min="3" max="3" width="15.00390625" style="0" customWidth="1"/>
    <col min="4" max="4" width="17.375" style="0" customWidth="1"/>
    <col min="5" max="5" width="21.25390625" style="0" customWidth="1"/>
    <col min="6" max="6" width="22.25390625" style="0" customWidth="1"/>
    <col min="7" max="7" width="16.125" style="0" customWidth="1"/>
    <col min="8" max="8" width="22.25390625" style="0" customWidth="1"/>
    <col min="9" max="9" width="20.375" style="0" customWidth="1"/>
    <col min="10" max="10" width="20.625" style="0" customWidth="1"/>
    <col min="11" max="12" width="18.00390625" style="0" customWidth="1"/>
    <col min="13" max="13" width="18.375" style="0" customWidth="1"/>
    <col min="14" max="14" width="18.125" style="0" customWidth="1"/>
  </cols>
  <sheetData>
    <row r="1" spans="1:14" ht="27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6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45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27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92.25" customHeight="1" thickBot="1">
      <c r="A5" s="2" t="s">
        <v>0</v>
      </c>
      <c r="B5" s="45" t="s">
        <v>4</v>
      </c>
      <c r="C5" s="46"/>
      <c r="D5" s="3" t="s">
        <v>5</v>
      </c>
      <c r="E5" s="45" t="s">
        <v>2</v>
      </c>
      <c r="F5" s="46"/>
      <c r="G5" s="3" t="s">
        <v>8</v>
      </c>
      <c r="H5" s="3" t="s">
        <v>6</v>
      </c>
      <c r="I5" s="3" t="s">
        <v>7</v>
      </c>
      <c r="J5" s="3" t="s">
        <v>3</v>
      </c>
      <c r="K5" s="45" t="s">
        <v>10</v>
      </c>
      <c r="L5" s="46"/>
      <c r="M5" s="3" t="s">
        <v>11</v>
      </c>
      <c r="N5" s="4" t="s">
        <v>12</v>
      </c>
    </row>
    <row r="6" spans="1:14" ht="26.25" thickBot="1">
      <c r="A6" s="5" t="s">
        <v>14</v>
      </c>
      <c r="B6" s="47">
        <v>81.512</v>
      </c>
      <c r="C6" s="47"/>
      <c r="D6" s="21">
        <v>45.209</v>
      </c>
      <c r="E6" s="39">
        <f>D6/B6</f>
        <v>0.554629993129846</v>
      </c>
      <c r="F6" s="39"/>
      <c r="G6" s="6">
        <f>B6-D6</f>
        <v>36.303</v>
      </c>
      <c r="H6" s="17">
        <f>B6/31/24*1000</f>
        <v>109.55913978494624</v>
      </c>
      <c r="I6" s="17">
        <f>D6/10/24*1000</f>
        <v>188.37083333333334</v>
      </c>
      <c r="J6" s="20">
        <f>I6/H6</f>
        <v>1.7193529787025223</v>
      </c>
      <c r="K6" s="37">
        <v>34.619</v>
      </c>
      <c r="L6" s="37"/>
      <c r="M6" s="6">
        <f>K6</f>
        <v>34.619</v>
      </c>
      <c r="N6" s="7"/>
    </row>
    <row r="7" spans="1:14" ht="60" customHeight="1" thickBot="1">
      <c r="A7" s="8" t="s">
        <v>1</v>
      </c>
      <c r="B7" s="48">
        <v>543</v>
      </c>
      <c r="C7" s="48"/>
      <c r="D7" s="22">
        <v>273.886</v>
      </c>
      <c r="E7" s="39">
        <f>D7/B7</f>
        <v>0.5043941068139963</v>
      </c>
      <c r="F7" s="39"/>
      <c r="G7" s="15">
        <f>B7-D7</f>
        <v>269.114</v>
      </c>
      <c r="H7" s="18">
        <f>B7/31/24*1000</f>
        <v>729.8387096774194</v>
      </c>
      <c r="I7" s="19">
        <f>D7/10/24*1000</f>
        <v>1141.1916666666668</v>
      </c>
      <c r="J7" s="23">
        <f>I7/H7</f>
        <v>1.5636217311233886</v>
      </c>
      <c r="K7" s="38" t="s">
        <v>18</v>
      </c>
      <c r="L7" s="38"/>
      <c r="M7" s="15" t="str">
        <f>K7</f>
        <v>~ 202.495*</v>
      </c>
      <c r="N7" s="16"/>
    </row>
    <row r="8" spans="1:14" ht="26.25" thickBot="1">
      <c r="A8" s="9" t="s">
        <v>9</v>
      </c>
      <c r="B8" s="42">
        <f>SUM(B6:C7)</f>
        <v>624.512</v>
      </c>
      <c r="C8" s="43"/>
      <c r="D8" s="24">
        <f>SUM(D6:D7)</f>
        <v>319.095</v>
      </c>
      <c r="E8" s="44">
        <f>D8/B8</f>
        <v>0.5109509505021522</v>
      </c>
      <c r="F8" s="44"/>
      <c r="G8" s="10">
        <f>SUM(G6:G7)</f>
        <v>305.417</v>
      </c>
      <c r="H8" s="24">
        <f>SUM(H6:H7)</f>
        <v>839.3978494623657</v>
      </c>
      <c r="I8" s="24">
        <f>SUM(I6:I7)</f>
        <v>1329.5625000000002</v>
      </c>
      <c r="J8" s="25">
        <f>I8/H8</f>
        <v>1.5839479465566715</v>
      </c>
      <c r="K8" s="43">
        <f>SUM(K6:L7)</f>
        <v>34.619</v>
      </c>
      <c r="L8" s="43"/>
      <c r="M8" s="10">
        <f>SUM(M6:M7)</f>
        <v>34.619</v>
      </c>
      <c r="N8" s="11"/>
    </row>
    <row r="9" spans="1:14" ht="48.75" customHeight="1">
      <c r="A9" s="49" t="s">
        <v>19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="14" customFormat="1" ht="25.5" customHeight="1"/>
    <row r="11" s="14" customFormat="1" ht="120" customHeight="1"/>
    <row r="12" s="14" customFormat="1" ht="63" customHeight="1"/>
  </sheetData>
  <sheetProtection/>
  <mergeCells count="15">
    <mergeCell ref="A9:N9"/>
    <mergeCell ref="B6:C6"/>
    <mergeCell ref="E6:F6"/>
    <mergeCell ref="K6:L6"/>
    <mergeCell ref="B7:C7"/>
    <mergeCell ref="E7:F7"/>
    <mergeCell ref="K7:L7"/>
    <mergeCell ref="A1:N1"/>
    <mergeCell ref="A3:N3"/>
    <mergeCell ref="B5:C5"/>
    <mergeCell ref="E5:F5"/>
    <mergeCell ref="K5:L5"/>
    <mergeCell ref="B8:C8"/>
    <mergeCell ref="E8:F8"/>
    <mergeCell ref="K8:L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F1">
      <selection activeCell="G2" sqref="G2"/>
    </sheetView>
  </sheetViews>
  <sheetFormatPr defaultColWidth="9.00390625" defaultRowHeight="12.75"/>
  <cols>
    <col min="1" max="1" width="32.00390625" style="0" customWidth="1"/>
    <col min="2" max="2" width="14.00390625" style="0" customWidth="1"/>
    <col min="3" max="3" width="15.00390625" style="0" customWidth="1"/>
    <col min="4" max="4" width="17.375" style="0" customWidth="1"/>
    <col min="5" max="5" width="21.25390625" style="0" customWidth="1"/>
    <col min="6" max="6" width="22.25390625" style="0" customWidth="1"/>
    <col min="7" max="7" width="16.125" style="0" customWidth="1"/>
    <col min="8" max="8" width="22.25390625" style="0" customWidth="1"/>
    <col min="9" max="9" width="20.375" style="0" customWidth="1"/>
    <col min="10" max="10" width="20.625" style="0" customWidth="1"/>
    <col min="11" max="12" width="18.00390625" style="0" customWidth="1"/>
    <col min="13" max="13" width="18.375" style="0" customWidth="1"/>
    <col min="14" max="14" width="18.125" style="0" customWidth="1"/>
  </cols>
  <sheetData>
    <row r="1" spans="1:14" ht="27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6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45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27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92.25" customHeight="1" thickBot="1">
      <c r="A5" s="2" t="s">
        <v>0</v>
      </c>
      <c r="B5" s="45" t="s">
        <v>4</v>
      </c>
      <c r="C5" s="46"/>
      <c r="D5" s="3" t="s">
        <v>5</v>
      </c>
      <c r="E5" s="45" t="s">
        <v>2</v>
      </c>
      <c r="F5" s="46"/>
      <c r="G5" s="3" t="s">
        <v>8</v>
      </c>
      <c r="H5" s="3" t="s">
        <v>6</v>
      </c>
      <c r="I5" s="3" t="s">
        <v>7</v>
      </c>
      <c r="J5" s="3" t="s">
        <v>3</v>
      </c>
      <c r="K5" s="45" t="s">
        <v>10</v>
      </c>
      <c r="L5" s="46"/>
      <c r="M5" s="3" t="s">
        <v>11</v>
      </c>
      <c r="N5" s="4" t="s">
        <v>12</v>
      </c>
    </row>
    <row r="6" spans="1:14" ht="26.25" thickBot="1">
      <c r="A6" s="5" t="s">
        <v>14</v>
      </c>
      <c r="B6" s="47">
        <v>81.512</v>
      </c>
      <c r="C6" s="47"/>
      <c r="D6" s="21">
        <v>63.121</v>
      </c>
      <c r="E6" s="39">
        <f>D6/B6</f>
        <v>0.7743767788791834</v>
      </c>
      <c r="F6" s="39"/>
      <c r="G6" s="6">
        <f>B6-D6</f>
        <v>18.391</v>
      </c>
      <c r="H6" s="17">
        <f>B6/31/24*1000</f>
        <v>109.55913978494624</v>
      </c>
      <c r="I6" s="17">
        <f>D6/23/24*1000</f>
        <v>114.34963768115942</v>
      </c>
      <c r="J6" s="20">
        <f>I6/H6</f>
        <v>1.0437252237067254</v>
      </c>
      <c r="K6" s="37">
        <v>34.619</v>
      </c>
      <c r="L6" s="37"/>
      <c r="M6" s="6">
        <f>K6</f>
        <v>34.619</v>
      </c>
      <c r="N6" s="7"/>
    </row>
    <row r="7" spans="1:14" ht="60" customHeight="1" thickBot="1">
      <c r="A7" s="8" t="s">
        <v>1</v>
      </c>
      <c r="B7" s="48">
        <v>543</v>
      </c>
      <c r="C7" s="48"/>
      <c r="D7" s="22">
        <v>402.942</v>
      </c>
      <c r="E7" s="39">
        <f>D7/B7</f>
        <v>0.7420662983425415</v>
      </c>
      <c r="F7" s="39"/>
      <c r="G7" s="15">
        <f>B7-D7</f>
        <v>140.058</v>
      </c>
      <c r="H7" s="18">
        <f>B7/31/24*1000</f>
        <v>729.8387096774194</v>
      </c>
      <c r="I7" s="19">
        <f>D7/23/24*1000</f>
        <v>729.9673913043479</v>
      </c>
      <c r="J7" s="23">
        <f>I7/H7</f>
        <v>1.0001763151573384</v>
      </c>
      <c r="K7" s="38">
        <v>202.495</v>
      </c>
      <c r="L7" s="38"/>
      <c r="M7" s="15">
        <f>K7</f>
        <v>202.495</v>
      </c>
      <c r="N7" s="16"/>
    </row>
    <row r="8" spans="1:14" ht="26.25" thickBot="1">
      <c r="A8" s="9" t="s">
        <v>9</v>
      </c>
      <c r="B8" s="42">
        <f>SUM(B6:C7)</f>
        <v>624.512</v>
      </c>
      <c r="C8" s="43"/>
      <c r="D8" s="24">
        <f>SUM(D6:D7)</f>
        <v>466.063</v>
      </c>
      <c r="E8" s="44">
        <f>D8/B8</f>
        <v>0.7462834981553598</v>
      </c>
      <c r="F8" s="44"/>
      <c r="G8" s="10">
        <f>SUM(G6:G7)</f>
        <v>158.44899999999998</v>
      </c>
      <c r="H8" s="24">
        <f>SUM(H6:H7)</f>
        <v>839.3978494623657</v>
      </c>
      <c r="I8" s="24">
        <f>SUM(I6:I7)</f>
        <v>844.3170289855072</v>
      </c>
      <c r="J8" s="25">
        <f>I8/H8</f>
        <v>1.005860367078963</v>
      </c>
      <c r="K8" s="43">
        <f>SUM(K6:L7)</f>
        <v>237.114</v>
      </c>
      <c r="L8" s="43"/>
      <c r="M8" s="10">
        <f>SUM(M6:M7)</f>
        <v>237.114</v>
      </c>
      <c r="N8" s="11"/>
    </row>
    <row r="9" spans="1:14" ht="48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="14" customFormat="1" ht="25.5" customHeight="1"/>
    <row r="11" s="14" customFormat="1" ht="120" customHeight="1"/>
    <row r="12" s="14" customFormat="1" ht="63" customHeight="1"/>
  </sheetData>
  <sheetProtection/>
  <mergeCells count="15">
    <mergeCell ref="A9:N9"/>
    <mergeCell ref="B6:C6"/>
    <mergeCell ref="E6:F6"/>
    <mergeCell ref="K6:L6"/>
    <mergeCell ref="B7:C7"/>
    <mergeCell ref="E7:F7"/>
    <mergeCell ref="K7:L7"/>
    <mergeCell ref="A1:N1"/>
    <mergeCell ref="A3:N3"/>
    <mergeCell ref="B5:C5"/>
    <mergeCell ref="E5:F5"/>
    <mergeCell ref="K5:L5"/>
    <mergeCell ref="B8:C8"/>
    <mergeCell ref="E8:F8"/>
    <mergeCell ref="K8:L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32.00390625" style="0" customWidth="1"/>
    <col min="2" max="2" width="14.00390625" style="0" customWidth="1"/>
    <col min="3" max="3" width="15.00390625" style="0" customWidth="1"/>
    <col min="4" max="4" width="17.375" style="0" customWidth="1"/>
    <col min="5" max="5" width="21.25390625" style="0" customWidth="1"/>
    <col min="6" max="6" width="22.25390625" style="0" customWidth="1"/>
    <col min="7" max="7" width="16.125" style="0" customWidth="1"/>
    <col min="8" max="8" width="22.25390625" style="0" customWidth="1"/>
    <col min="9" max="9" width="20.375" style="0" customWidth="1"/>
    <col min="10" max="10" width="20.625" style="0" customWidth="1"/>
    <col min="11" max="12" width="18.00390625" style="0" customWidth="1"/>
    <col min="13" max="13" width="18.375" style="0" customWidth="1"/>
    <col min="14" max="14" width="18.125" style="0" customWidth="1"/>
  </cols>
  <sheetData>
    <row r="1" spans="1:14" ht="27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6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45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27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92.25" customHeight="1" thickBot="1">
      <c r="A5" s="2" t="s">
        <v>0</v>
      </c>
      <c r="B5" s="45" t="s">
        <v>4</v>
      </c>
      <c r="C5" s="46"/>
      <c r="D5" s="3" t="s">
        <v>5</v>
      </c>
      <c r="E5" s="45" t="s">
        <v>2</v>
      </c>
      <c r="F5" s="46"/>
      <c r="G5" s="3" t="s">
        <v>8</v>
      </c>
      <c r="H5" s="3" t="s">
        <v>6</v>
      </c>
      <c r="I5" s="3" t="s">
        <v>7</v>
      </c>
      <c r="J5" s="3" t="s">
        <v>3</v>
      </c>
      <c r="K5" s="45" t="s">
        <v>10</v>
      </c>
      <c r="L5" s="46"/>
      <c r="M5" s="3" t="s">
        <v>11</v>
      </c>
      <c r="N5" s="4" t="s">
        <v>12</v>
      </c>
    </row>
    <row r="6" spans="1:14" ht="26.25" thickBot="1">
      <c r="A6" s="5" t="s">
        <v>14</v>
      </c>
      <c r="B6" s="47">
        <v>81.512</v>
      </c>
      <c r="C6" s="47"/>
      <c r="D6" s="21">
        <v>79.4627</v>
      </c>
      <c r="E6" s="39">
        <f>D6/B6</f>
        <v>0.9748589164785553</v>
      </c>
      <c r="F6" s="39"/>
      <c r="G6" s="6">
        <f>B6-D6</f>
        <v>2.0493000000000023</v>
      </c>
      <c r="H6" s="17">
        <f>B6/31/24*1000</f>
        <v>109.55913978494624</v>
      </c>
      <c r="I6" s="17">
        <f>D6/30/24*1000</f>
        <v>110.3648611111111</v>
      </c>
      <c r="J6" s="20">
        <f>I6/H6</f>
        <v>1.007354213694507</v>
      </c>
      <c r="K6" s="37"/>
      <c r="L6" s="37"/>
      <c r="M6" s="6"/>
      <c r="N6" s="7"/>
    </row>
    <row r="7" spans="1:14" ht="60" customHeight="1" thickBot="1">
      <c r="A7" s="8" t="s">
        <v>1</v>
      </c>
      <c r="B7" s="48">
        <v>543</v>
      </c>
      <c r="C7" s="48"/>
      <c r="D7" s="22">
        <v>527.953988</v>
      </c>
      <c r="E7" s="39">
        <f>D7/B7</f>
        <v>0.9722909539594843</v>
      </c>
      <c r="F7" s="39"/>
      <c r="G7" s="15">
        <f>B7-D7</f>
        <v>15.046012000000019</v>
      </c>
      <c r="H7" s="18">
        <f>B7/31/24*1000</f>
        <v>729.8387096774194</v>
      </c>
      <c r="I7" s="19">
        <f>D7/30/24*1000</f>
        <v>733.2694277777777</v>
      </c>
      <c r="J7" s="23">
        <f>I7/H7</f>
        <v>1.0047006524248003</v>
      </c>
      <c r="K7" s="38"/>
      <c r="L7" s="38"/>
      <c r="M7" s="15"/>
      <c r="N7" s="16"/>
    </row>
    <row r="8" spans="1:14" ht="26.25" thickBot="1">
      <c r="A8" s="9" t="s">
        <v>9</v>
      </c>
      <c r="B8" s="42">
        <f>SUM(B6:C7)</f>
        <v>624.512</v>
      </c>
      <c r="C8" s="43"/>
      <c r="D8" s="24">
        <f>SUM(D6:D7)</f>
        <v>607.416688</v>
      </c>
      <c r="E8" s="44">
        <f>D8/B8</f>
        <v>0.9726261272801805</v>
      </c>
      <c r="F8" s="44"/>
      <c r="G8" s="10">
        <f>SUM(G6:G7)</f>
        <v>17.09531200000002</v>
      </c>
      <c r="H8" s="24">
        <f>SUM(H6:H7)</f>
        <v>839.3978494623657</v>
      </c>
      <c r="I8" s="24">
        <f>SUM(I6:I7)</f>
        <v>843.6342888888887</v>
      </c>
      <c r="J8" s="25">
        <f>I8/H8</f>
        <v>1.0050469981895194</v>
      </c>
      <c r="K8" s="43">
        <f>SUM(K6:L7)</f>
        <v>0</v>
      </c>
      <c r="L8" s="43"/>
      <c r="M8" s="10">
        <f>SUM(M6:M7)</f>
        <v>0</v>
      </c>
      <c r="N8" s="11"/>
    </row>
    <row r="9" spans="1:14" ht="48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="14" customFormat="1" ht="25.5" customHeight="1">
      <c r="D10" s="26"/>
    </row>
    <row r="11" s="14" customFormat="1" ht="120" customHeight="1"/>
    <row r="12" s="14" customFormat="1" ht="63" customHeight="1"/>
  </sheetData>
  <sheetProtection/>
  <mergeCells count="15">
    <mergeCell ref="A1:N1"/>
    <mergeCell ref="A3:N3"/>
    <mergeCell ref="B5:C5"/>
    <mergeCell ref="E5:F5"/>
    <mergeCell ref="K5:L5"/>
    <mergeCell ref="B6:C6"/>
    <mergeCell ref="E6:F6"/>
    <mergeCell ref="K6:L6"/>
    <mergeCell ref="A9:N9"/>
    <mergeCell ref="B7:C7"/>
    <mergeCell ref="E7:F7"/>
    <mergeCell ref="K7:L7"/>
    <mergeCell ref="B8:C8"/>
    <mergeCell ref="E8:F8"/>
    <mergeCell ref="K8:L8"/>
  </mergeCells>
  <printOptions/>
  <pageMargins left="0.75" right="0.17" top="1" bottom="1" header="0.5" footer="0.5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view="pageBreakPreview" zoomScale="60" zoomScaleNormal="60" zoomScalePageLayoutView="0" workbookViewId="0" topLeftCell="A1">
      <selection activeCell="C24" sqref="C24"/>
    </sheetView>
  </sheetViews>
  <sheetFormatPr defaultColWidth="9.00390625" defaultRowHeight="12.75"/>
  <cols>
    <col min="1" max="1" width="32.00390625" style="0" customWidth="1"/>
    <col min="2" max="2" width="14.00390625" style="0" customWidth="1"/>
    <col min="3" max="3" width="15.00390625" style="0" customWidth="1"/>
    <col min="4" max="4" width="17.375" style="0" customWidth="1"/>
    <col min="5" max="5" width="21.25390625" style="0" customWidth="1"/>
    <col min="6" max="6" width="22.25390625" style="0" customWidth="1"/>
    <col min="7" max="7" width="16.125" style="0" customWidth="1"/>
    <col min="8" max="8" width="22.25390625" style="0" customWidth="1"/>
    <col min="9" max="9" width="20.375" style="0" customWidth="1"/>
    <col min="10" max="10" width="20.625" style="0" customWidth="1"/>
    <col min="11" max="12" width="18.00390625" style="0" customWidth="1"/>
    <col min="13" max="13" width="20.125" style="0" customWidth="1"/>
    <col min="14" max="14" width="18.125" style="0" customWidth="1"/>
  </cols>
  <sheetData>
    <row r="1" spans="1:14" ht="27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6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45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27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92.25" customHeight="1" thickBot="1">
      <c r="A5" s="2" t="s">
        <v>0</v>
      </c>
      <c r="B5" s="45" t="s">
        <v>4</v>
      </c>
      <c r="C5" s="46"/>
      <c r="D5" s="3" t="s">
        <v>5</v>
      </c>
      <c r="E5" s="45" t="s">
        <v>2</v>
      </c>
      <c r="F5" s="46"/>
      <c r="G5" s="3" t="s">
        <v>8</v>
      </c>
      <c r="H5" s="3" t="s">
        <v>6</v>
      </c>
      <c r="I5" s="3" t="s">
        <v>7</v>
      </c>
      <c r="J5" s="3" t="s">
        <v>3</v>
      </c>
      <c r="K5" s="45" t="s">
        <v>10</v>
      </c>
      <c r="L5" s="46"/>
      <c r="M5" s="3" t="s">
        <v>11</v>
      </c>
      <c r="N5" s="4" t="s">
        <v>12</v>
      </c>
    </row>
    <row r="6" spans="1:14" ht="26.25" thickBot="1">
      <c r="A6" s="5" t="s">
        <v>14</v>
      </c>
      <c r="B6" s="47">
        <v>63.687</v>
      </c>
      <c r="C6" s="47"/>
      <c r="D6" s="21">
        <v>13.23637</v>
      </c>
      <c r="E6" s="39">
        <f>D6/B6</f>
        <v>0.20783472294188768</v>
      </c>
      <c r="F6" s="39"/>
      <c r="G6" s="6">
        <f>B6-D6</f>
        <v>50.45063</v>
      </c>
      <c r="H6" s="17">
        <f>B6/28/24*1000</f>
        <v>94.77232142857143</v>
      </c>
      <c r="I6" s="17">
        <f>D6/6/24*1000</f>
        <v>91.91923611111112</v>
      </c>
      <c r="J6" s="20">
        <f>I6/H6</f>
        <v>0.9698953737288092</v>
      </c>
      <c r="K6" s="37">
        <v>30.713057</v>
      </c>
      <c r="L6" s="37"/>
      <c r="M6" s="6">
        <v>30.713057</v>
      </c>
      <c r="N6" s="7"/>
    </row>
    <row r="7" spans="1:14" ht="60" customHeight="1" thickBot="1">
      <c r="A7" s="8" t="s">
        <v>1</v>
      </c>
      <c r="B7" s="48">
        <v>494.7</v>
      </c>
      <c r="C7" s="48"/>
      <c r="D7" s="22">
        <v>104.009458</v>
      </c>
      <c r="E7" s="39">
        <f>D7/B7</f>
        <v>0.21024753992318576</v>
      </c>
      <c r="F7" s="39"/>
      <c r="G7" s="15">
        <f>B7-D7</f>
        <v>390.690542</v>
      </c>
      <c r="H7" s="18">
        <f>B7/28/24*1000</f>
        <v>736.1607142857142</v>
      </c>
      <c r="I7" s="19">
        <f>D7/6/24*1000</f>
        <v>722.2879027777776</v>
      </c>
      <c r="J7" s="23">
        <f>I7/H7</f>
        <v>0.9811551863082001</v>
      </c>
      <c r="K7" s="38">
        <v>202.310545</v>
      </c>
      <c r="L7" s="38"/>
      <c r="M7" s="27">
        <v>202.310545</v>
      </c>
      <c r="N7" s="16"/>
    </row>
    <row r="8" spans="1:14" ht="26.25" thickBot="1">
      <c r="A8" s="9" t="s">
        <v>9</v>
      </c>
      <c r="B8" s="42">
        <f>SUM(B6:C7)</f>
        <v>558.387</v>
      </c>
      <c r="C8" s="43"/>
      <c r="D8" s="24">
        <f>SUM(D6:D7)</f>
        <v>117.24582799999999</v>
      </c>
      <c r="E8" s="44">
        <f>D8/B8</f>
        <v>0.20997234534471612</v>
      </c>
      <c r="F8" s="44"/>
      <c r="G8" s="10">
        <f>SUM(G6:G7)</f>
        <v>441.141172</v>
      </c>
      <c r="H8" s="24">
        <f>SUM(H6:H7)</f>
        <v>830.9330357142857</v>
      </c>
      <c r="I8" s="24">
        <f>SUM(I6:I7)</f>
        <v>814.2071388888887</v>
      </c>
      <c r="J8" s="25">
        <f>I8/H8</f>
        <v>0.9798709449420084</v>
      </c>
      <c r="K8" s="43">
        <f>SUM(K6:L7)</f>
        <v>233.02360199999998</v>
      </c>
      <c r="L8" s="43"/>
      <c r="M8" s="10">
        <f>SUM(M6:M7)</f>
        <v>233.02360199999998</v>
      </c>
      <c r="N8" s="11"/>
    </row>
    <row r="9" spans="1:14" ht="48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="14" customFormat="1" ht="25.5" customHeight="1">
      <c r="D10" s="26"/>
    </row>
    <row r="11" s="14" customFormat="1" ht="120" customHeight="1"/>
    <row r="12" s="14" customFormat="1" ht="63" customHeight="1"/>
  </sheetData>
  <sheetProtection/>
  <mergeCells count="15">
    <mergeCell ref="A9:N9"/>
    <mergeCell ref="B6:C6"/>
    <mergeCell ref="E6:F6"/>
    <mergeCell ref="K6:L6"/>
    <mergeCell ref="B7:C7"/>
    <mergeCell ref="E7:F7"/>
    <mergeCell ref="K7:L7"/>
    <mergeCell ref="A1:N1"/>
    <mergeCell ref="A3:N3"/>
    <mergeCell ref="B5:C5"/>
    <mergeCell ref="E5:F5"/>
    <mergeCell ref="K5:L5"/>
    <mergeCell ref="B8:C8"/>
    <mergeCell ref="E8:F8"/>
    <mergeCell ref="K8:L8"/>
  </mergeCells>
  <printOptions/>
  <pageMargins left="0.75" right="0.17" top="1" bottom="1" header="0.5" footer="0.5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zoomScale="60" zoomScaleNormal="60" zoomScalePageLayoutView="0" workbookViewId="0" topLeftCell="A1">
      <selection activeCell="B30" sqref="B29:B30"/>
    </sheetView>
  </sheetViews>
  <sheetFormatPr defaultColWidth="9.00390625" defaultRowHeight="12.75"/>
  <cols>
    <col min="1" max="1" width="32.00390625" style="0" customWidth="1"/>
    <col min="2" max="2" width="14.00390625" style="0" customWidth="1"/>
    <col min="3" max="3" width="15.00390625" style="0" customWidth="1"/>
    <col min="4" max="4" width="17.375" style="0" customWidth="1"/>
    <col min="5" max="5" width="21.25390625" style="0" customWidth="1"/>
    <col min="6" max="6" width="22.25390625" style="0" customWidth="1"/>
    <col min="7" max="7" width="16.125" style="0" customWidth="1"/>
    <col min="8" max="8" width="22.25390625" style="0" customWidth="1"/>
    <col min="9" max="9" width="20.375" style="0" customWidth="1"/>
    <col min="10" max="10" width="20.625" style="0" customWidth="1"/>
    <col min="11" max="12" width="18.00390625" style="0" customWidth="1"/>
    <col min="13" max="13" width="20.125" style="0" customWidth="1"/>
    <col min="14" max="14" width="18.125" style="0" customWidth="1"/>
  </cols>
  <sheetData>
    <row r="1" spans="1:14" ht="27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6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45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27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92.25" customHeight="1" thickBot="1">
      <c r="A5" s="2" t="s">
        <v>0</v>
      </c>
      <c r="B5" s="45" t="s">
        <v>4</v>
      </c>
      <c r="C5" s="46"/>
      <c r="D5" s="3" t="s">
        <v>5</v>
      </c>
      <c r="E5" s="45" t="s">
        <v>2</v>
      </c>
      <c r="F5" s="46"/>
      <c r="G5" s="3" t="s">
        <v>8</v>
      </c>
      <c r="H5" s="3" t="s">
        <v>6</v>
      </c>
      <c r="I5" s="3" t="s">
        <v>7</v>
      </c>
      <c r="J5" s="3" t="s">
        <v>3</v>
      </c>
      <c r="K5" s="45" t="s">
        <v>10</v>
      </c>
      <c r="L5" s="46"/>
      <c r="M5" s="3" t="s">
        <v>11</v>
      </c>
      <c r="N5" s="4" t="s">
        <v>12</v>
      </c>
    </row>
    <row r="6" spans="1:14" ht="26.25" thickBot="1">
      <c r="A6" s="5" t="s">
        <v>14</v>
      </c>
      <c r="B6" s="47">
        <v>63.687</v>
      </c>
      <c r="C6" s="47"/>
      <c r="D6" s="21">
        <v>30.41245</v>
      </c>
      <c r="E6" s="39">
        <f>D6/B6</f>
        <v>0.4775299511674282</v>
      </c>
      <c r="F6" s="39"/>
      <c r="G6" s="6">
        <f>B6-D6</f>
        <v>33.27455</v>
      </c>
      <c r="H6" s="17">
        <f>B6/28/24*1000</f>
        <v>94.77232142857143</v>
      </c>
      <c r="I6" s="17">
        <f>D6/13/24*1000</f>
        <v>97.47580128205128</v>
      </c>
      <c r="J6" s="20">
        <f>I6/H6</f>
        <v>1.0285260486683068</v>
      </c>
      <c r="K6" s="37">
        <v>30.713057</v>
      </c>
      <c r="L6" s="37"/>
      <c r="M6" s="6">
        <f>K6</f>
        <v>30.713057</v>
      </c>
      <c r="N6" s="7"/>
    </row>
    <row r="7" spans="1:14" ht="60" customHeight="1" thickBot="1">
      <c r="A7" s="8" t="s">
        <v>1</v>
      </c>
      <c r="B7" s="48">
        <v>494.7</v>
      </c>
      <c r="C7" s="48"/>
      <c r="D7" s="22">
        <v>226.222637</v>
      </c>
      <c r="E7" s="39">
        <f>D7/B7</f>
        <v>0.4572925752981605</v>
      </c>
      <c r="F7" s="39"/>
      <c r="G7" s="15">
        <f>B7-D7</f>
        <v>268.47736299999997</v>
      </c>
      <c r="H7" s="18">
        <f>B7/28/24*1000</f>
        <v>736.1607142857142</v>
      </c>
      <c r="I7" s="19">
        <f>D7/13/24*1000</f>
        <v>725.0725544871796</v>
      </c>
      <c r="J7" s="23">
        <f>I7/H7</f>
        <v>0.9849378544883459</v>
      </c>
      <c r="K7" s="38">
        <v>325.183397</v>
      </c>
      <c r="L7" s="38"/>
      <c r="M7" s="27">
        <f>K7</f>
        <v>325.183397</v>
      </c>
      <c r="N7" s="16"/>
    </row>
    <row r="8" spans="1:14" ht="26.25" thickBot="1">
      <c r="A8" s="9" t="s">
        <v>9</v>
      </c>
      <c r="B8" s="42">
        <f>SUM(B6:C7)</f>
        <v>558.387</v>
      </c>
      <c r="C8" s="43"/>
      <c r="D8" s="24">
        <f>SUM(D6:D7)</f>
        <v>256.635087</v>
      </c>
      <c r="E8" s="44">
        <f>D8/B8</f>
        <v>0.45960075539007894</v>
      </c>
      <c r="F8" s="44"/>
      <c r="G8" s="10">
        <f>SUM(G6:G7)</f>
        <v>301.75191299999994</v>
      </c>
      <c r="H8" s="24">
        <f>SUM(H6:H7)</f>
        <v>830.9330357142857</v>
      </c>
      <c r="I8" s="24">
        <f>SUM(I6:I7)</f>
        <v>822.5483557692309</v>
      </c>
      <c r="J8" s="25">
        <f>I8/H8</f>
        <v>0.9899093193017086</v>
      </c>
      <c r="K8" s="43">
        <f>SUM(K6:L7)</f>
        <v>355.896454</v>
      </c>
      <c r="L8" s="43"/>
      <c r="M8" s="10">
        <f>SUM(M6:M7)</f>
        <v>355.896454</v>
      </c>
      <c r="N8" s="11"/>
    </row>
    <row r="9" spans="1:14" ht="48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="14" customFormat="1" ht="25.5" customHeight="1">
      <c r="D10" s="26"/>
    </row>
    <row r="11" s="14" customFormat="1" ht="120" customHeight="1"/>
    <row r="12" s="14" customFormat="1" ht="63" customHeight="1"/>
  </sheetData>
  <sheetProtection/>
  <mergeCells count="15">
    <mergeCell ref="A1:N1"/>
    <mergeCell ref="A3:N3"/>
    <mergeCell ref="B5:C5"/>
    <mergeCell ref="E5:F5"/>
    <mergeCell ref="K5:L5"/>
    <mergeCell ref="B6:C6"/>
    <mergeCell ref="E6:F6"/>
    <mergeCell ref="K6:L6"/>
    <mergeCell ref="A9:N9"/>
    <mergeCell ref="B7:C7"/>
    <mergeCell ref="E7:F7"/>
    <mergeCell ref="K7:L7"/>
    <mergeCell ref="B8:C8"/>
    <mergeCell ref="E8:F8"/>
    <mergeCell ref="K8:L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zoomScale="60" zoomScaleNormal="60" zoomScalePageLayoutView="0" workbookViewId="0" topLeftCell="A1">
      <selection activeCell="B23" sqref="B23"/>
    </sheetView>
  </sheetViews>
  <sheetFormatPr defaultColWidth="9.00390625" defaultRowHeight="12.75"/>
  <cols>
    <col min="1" max="1" width="32.00390625" style="0" customWidth="1"/>
    <col min="2" max="2" width="14.00390625" style="0" customWidth="1"/>
    <col min="3" max="3" width="15.00390625" style="0" customWidth="1"/>
    <col min="4" max="4" width="17.375" style="0" customWidth="1"/>
    <col min="5" max="5" width="21.25390625" style="0" customWidth="1"/>
    <col min="6" max="6" width="22.25390625" style="0" customWidth="1"/>
    <col min="7" max="7" width="16.125" style="0" customWidth="1"/>
    <col min="8" max="8" width="22.25390625" style="0" customWidth="1"/>
    <col min="9" max="9" width="20.375" style="0" customWidth="1"/>
    <col min="10" max="10" width="20.625" style="0" customWidth="1"/>
    <col min="11" max="12" width="18.00390625" style="0" customWidth="1"/>
    <col min="13" max="13" width="20.125" style="0" customWidth="1"/>
    <col min="14" max="14" width="18.125" style="0" customWidth="1"/>
  </cols>
  <sheetData>
    <row r="1" spans="1:14" ht="27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6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45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27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92.25" customHeight="1" thickBot="1">
      <c r="A5" s="2" t="s">
        <v>0</v>
      </c>
      <c r="B5" s="45" t="s">
        <v>4</v>
      </c>
      <c r="C5" s="46"/>
      <c r="D5" s="3" t="s">
        <v>5</v>
      </c>
      <c r="E5" s="45" t="s">
        <v>2</v>
      </c>
      <c r="F5" s="46"/>
      <c r="G5" s="3" t="s">
        <v>8</v>
      </c>
      <c r="H5" s="3" t="s">
        <v>6</v>
      </c>
      <c r="I5" s="3" t="s">
        <v>7</v>
      </c>
      <c r="J5" s="3" t="s">
        <v>3</v>
      </c>
      <c r="K5" s="45" t="s">
        <v>10</v>
      </c>
      <c r="L5" s="46"/>
      <c r="M5" s="3" t="s">
        <v>11</v>
      </c>
      <c r="N5" s="4" t="s">
        <v>12</v>
      </c>
    </row>
    <row r="6" spans="1:14" ht="26.25" thickBot="1">
      <c r="A6" s="5" t="s">
        <v>14</v>
      </c>
      <c r="B6" s="47">
        <v>63.687</v>
      </c>
      <c r="C6" s="47"/>
      <c r="D6" s="21">
        <v>46.48089</v>
      </c>
      <c r="E6" s="39">
        <f>D6/B6</f>
        <v>0.7298332469734797</v>
      </c>
      <c r="F6" s="39"/>
      <c r="G6" s="6">
        <f>B6-D6</f>
        <v>17.206109999999995</v>
      </c>
      <c r="H6" s="17">
        <f>B6/28/24*1000</f>
        <v>94.77232142857143</v>
      </c>
      <c r="I6" s="17">
        <f>D6/20/24*1000</f>
        <v>96.83518750000002</v>
      </c>
      <c r="J6" s="20">
        <f>I6/H6</f>
        <v>1.0217665457628717</v>
      </c>
      <c r="K6" s="37">
        <v>30.713057</v>
      </c>
      <c r="L6" s="37"/>
      <c r="M6" s="6">
        <f>K6</f>
        <v>30.713057</v>
      </c>
      <c r="N6" s="7"/>
    </row>
    <row r="7" spans="1:14" ht="60" customHeight="1" thickBot="1">
      <c r="A7" s="8" t="s">
        <v>1</v>
      </c>
      <c r="B7" s="48">
        <v>494.7</v>
      </c>
      <c r="C7" s="48"/>
      <c r="D7" s="22">
        <v>351.312114</v>
      </c>
      <c r="E7" s="39">
        <f>D7/B7</f>
        <v>0.710151837477259</v>
      </c>
      <c r="F7" s="39"/>
      <c r="G7" s="15">
        <f>B7-D7</f>
        <v>143.38788599999998</v>
      </c>
      <c r="H7" s="18">
        <f>B7/28/24*1000</f>
        <v>736.1607142857142</v>
      </c>
      <c r="I7" s="19">
        <f>D7/20/24*1000</f>
        <v>731.9002375</v>
      </c>
      <c r="J7" s="23">
        <f>I7/H7</f>
        <v>0.9942125724681626</v>
      </c>
      <c r="K7" s="38">
        <v>325.183397</v>
      </c>
      <c r="L7" s="38"/>
      <c r="M7" s="27">
        <f>K7</f>
        <v>325.183397</v>
      </c>
      <c r="N7" s="16"/>
    </row>
    <row r="8" spans="1:14" ht="26.25" thickBot="1">
      <c r="A8" s="9" t="s">
        <v>9</v>
      </c>
      <c r="B8" s="42">
        <f>SUM(B6:C7)</f>
        <v>558.387</v>
      </c>
      <c r="C8" s="43"/>
      <c r="D8" s="24">
        <f>SUM(D6:D7)</f>
        <v>397.793004</v>
      </c>
      <c r="E8" s="44">
        <f>D8/B8</f>
        <v>0.7123966066545246</v>
      </c>
      <c r="F8" s="44"/>
      <c r="G8" s="10">
        <f>SUM(G6:G7)</f>
        <v>160.59399599999998</v>
      </c>
      <c r="H8" s="24">
        <f>SUM(H6:H7)</f>
        <v>830.9330357142857</v>
      </c>
      <c r="I8" s="24">
        <f>SUM(I6:I7)</f>
        <v>828.7354250000001</v>
      </c>
      <c r="J8" s="25">
        <f>I8/H8</f>
        <v>0.9973552493163346</v>
      </c>
      <c r="K8" s="43">
        <f>SUM(K6:L7)</f>
        <v>355.896454</v>
      </c>
      <c r="L8" s="43"/>
      <c r="M8" s="10">
        <f>SUM(M6:M7)</f>
        <v>355.896454</v>
      </c>
      <c r="N8" s="11"/>
    </row>
    <row r="9" spans="1:14" ht="48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="14" customFormat="1" ht="25.5" customHeight="1">
      <c r="D10" s="26"/>
    </row>
    <row r="11" s="14" customFormat="1" ht="120" customHeight="1"/>
    <row r="12" s="14" customFormat="1" ht="63" customHeight="1"/>
  </sheetData>
  <sheetProtection/>
  <mergeCells count="15">
    <mergeCell ref="A1:N1"/>
    <mergeCell ref="A3:N3"/>
    <mergeCell ref="B5:C5"/>
    <mergeCell ref="E5:F5"/>
    <mergeCell ref="K5:L5"/>
    <mergeCell ref="B6:C6"/>
    <mergeCell ref="E6:F6"/>
    <mergeCell ref="K6:L6"/>
    <mergeCell ref="A9:N9"/>
    <mergeCell ref="B7:C7"/>
    <mergeCell ref="E7:F7"/>
    <mergeCell ref="K7:L7"/>
    <mergeCell ref="B8:C8"/>
    <mergeCell ref="E8:F8"/>
    <mergeCell ref="K8:L8"/>
  </mergeCells>
  <printOptions/>
  <pageMargins left="0.75" right="0.2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ОГК-2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MildzikhovMY</dc:creator>
  <cp:keywords/>
  <dc:description/>
  <cp:lastModifiedBy>Сиротенко Ксения Валерьевна</cp:lastModifiedBy>
  <cp:lastPrinted>2011-04-18T04:42:51Z</cp:lastPrinted>
  <dcterms:created xsi:type="dcterms:W3CDTF">2010-12-14T11:34:58Z</dcterms:created>
  <dcterms:modified xsi:type="dcterms:W3CDTF">2011-05-03T10:05:54Z</dcterms:modified>
  <cp:category/>
  <cp:version/>
  <cp:contentType/>
  <cp:contentStatus/>
</cp:coreProperties>
</file>